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ARTE1" sheetId="1" r:id="rId1"/>
    <sheet name="Control Financier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H6" i="2"/>
  <c r="H7" i="2"/>
  <c r="H10" i="2"/>
  <c r="H11" i="2"/>
  <c r="H14" i="2"/>
  <c r="H15" i="2"/>
  <c r="H18" i="2"/>
  <c r="H1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4" i="2"/>
  <c r="G5" i="2"/>
  <c r="H5" i="2" s="1"/>
  <c r="G6" i="2"/>
  <c r="G7" i="2"/>
  <c r="G8" i="2"/>
  <c r="H8" i="2" s="1"/>
  <c r="G9" i="2"/>
  <c r="H9" i="2" s="1"/>
  <c r="G10" i="2"/>
  <c r="G11" i="2"/>
  <c r="G12" i="2"/>
  <c r="H12" i="2" s="1"/>
  <c r="G13" i="2"/>
  <c r="H13" i="2" s="1"/>
  <c r="G14" i="2"/>
  <c r="G15" i="2"/>
  <c r="G16" i="2"/>
  <c r="H16" i="2" s="1"/>
  <c r="G17" i="2"/>
  <c r="H17" i="2" s="1"/>
  <c r="G18" i="2"/>
  <c r="G19" i="2"/>
  <c r="G20" i="2"/>
  <c r="H20" i="2" s="1"/>
  <c r="G4" i="2"/>
  <c r="E19" i="1"/>
  <c r="E18" i="1"/>
  <c r="E17" i="1"/>
  <c r="C19" i="1"/>
  <c r="C18" i="1"/>
  <c r="C17" i="1"/>
  <c r="D15" i="1"/>
  <c r="E15" i="1"/>
  <c r="C15" i="1"/>
  <c r="D14" i="1"/>
  <c r="E14" i="1"/>
  <c r="C14" i="1"/>
  <c r="D13" i="1"/>
  <c r="E13" i="1"/>
  <c r="C13" i="1"/>
  <c r="D12" i="1"/>
  <c r="E12" i="1"/>
  <c r="C12" i="1"/>
  <c r="G5" i="1"/>
  <c r="G6" i="1"/>
  <c r="G7" i="1"/>
  <c r="G8" i="1"/>
  <c r="G9" i="1"/>
  <c r="G10" i="1"/>
  <c r="G4" i="1"/>
  <c r="F5" i="1"/>
  <c r="F6" i="1"/>
  <c r="F7" i="1"/>
  <c r="F8" i="1"/>
  <c r="F9" i="1"/>
  <c r="F10" i="1"/>
  <c r="F4" i="1"/>
  <c r="H4" i="2" l="1"/>
  <c r="I4" i="2" s="1"/>
</calcChain>
</file>

<file path=xl/sharedStrings.xml><?xml version="1.0" encoding="utf-8"?>
<sst xmlns="http://schemas.openxmlformats.org/spreadsheetml/2006/main" count="56" uniqueCount="55">
  <si>
    <t>Turismo en vacaciones 2009</t>
  </si>
  <si>
    <t>Ciudades</t>
  </si>
  <si>
    <t>Mes de enero</t>
  </si>
  <si>
    <t>Mes de febrero</t>
  </si>
  <si>
    <t>Mes de Marzo</t>
  </si>
  <si>
    <t xml:space="preserve">Total por ciudad </t>
  </si>
  <si>
    <t>Promedio por ciudad</t>
  </si>
  <si>
    <t>Mar del Plata</t>
  </si>
  <si>
    <t>Pinamar</t>
  </si>
  <si>
    <t>Miramar</t>
  </si>
  <si>
    <t>Colonia</t>
  </si>
  <si>
    <t>Camboriu</t>
  </si>
  <si>
    <t>Buzios</t>
  </si>
  <si>
    <t>Punta del Este</t>
  </si>
  <si>
    <t xml:space="preserve">Total mensual </t>
  </si>
  <si>
    <t>Promedio</t>
  </si>
  <si>
    <t>Maximo</t>
  </si>
  <si>
    <t>Minimo</t>
  </si>
  <si>
    <t>Total de turistas en Argentina</t>
  </si>
  <si>
    <t>Total de turistas en Uruguay</t>
  </si>
  <si>
    <t>Total de turistas en Brazil</t>
  </si>
  <si>
    <t>Promedio Argentina</t>
  </si>
  <si>
    <t>Promedio Uruguay</t>
  </si>
  <si>
    <t>Promedio Brazil</t>
  </si>
  <si>
    <t>Datos Financieros</t>
  </si>
  <si>
    <t>Cliente</t>
  </si>
  <si>
    <t>Importe</t>
  </si>
  <si>
    <t>Fecha de Compra</t>
  </si>
  <si>
    <t xml:space="preserve">Nro. Coutas </t>
  </si>
  <si>
    <t>Importe cuota</t>
  </si>
  <si>
    <t>Recargo</t>
  </si>
  <si>
    <t>IVA</t>
  </si>
  <si>
    <t>Juan López</t>
  </si>
  <si>
    <t>María Sosa</t>
  </si>
  <si>
    <t>José Rosas</t>
  </si>
  <si>
    <t>Mario García</t>
  </si>
  <si>
    <t>Cecilia Pérez</t>
  </si>
  <si>
    <t>Laura Soria</t>
  </si>
  <si>
    <t>Juana Alvez</t>
  </si>
  <si>
    <t>Walter Miranda</t>
  </si>
  <si>
    <t>Mariana Estevez</t>
  </si>
  <si>
    <t>Pablo Quintana</t>
  </si>
  <si>
    <t>Diana Saravia</t>
  </si>
  <si>
    <t>Fernada Castro</t>
  </si>
  <si>
    <t>Mónica Peña</t>
  </si>
  <si>
    <t>Mauricio Gestido</t>
  </si>
  <si>
    <t>Marco Perea</t>
  </si>
  <si>
    <t>Leticia Costa</t>
  </si>
  <si>
    <t>Esteban Da Silva</t>
  </si>
  <si>
    <t>Tipo de Credito</t>
  </si>
  <si>
    <t>A solo firma</t>
  </si>
  <si>
    <t>Con garantía</t>
  </si>
  <si>
    <t>Si el crédito es mayor a $3000</t>
  </si>
  <si>
    <t>Si el crédito es menor a $3000</t>
  </si>
  <si>
    <t>Total Couta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</si>
</sst>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sz val="18"/>
      <color theme="4" tint="-0.499984740745262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9"/>
  <sheetViews>
    <sheetView showGridLines="0" view="pageLayout" topLeftCell="A6" zoomScaleNormal="100" workbookViewId="0">
      <selection activeCell="E17" sqref="E17"/>
    </sheetView>
  </sheetViews>
  <sheetFormatPr baseColWidth="10" defaultColWidth="9.140625" defaultRowHeight="15" x14ac:dyDescent="0.25"/>
  <cols>
    <col min="1" max="1" width="3.140625" customWidth="1"/>
    <col min="2" max="7" width="19.5703125" customWidth="1"/>
  </cols>
  <sheetData>
    <row r="2" spans="2:7" x14ac:dyDescent="0.25">
      <c r="B2" s="1" t="s">
        <v>0</v>
      </c>
      <c r="C2" s="1"/>
      <c r="D2" s="1"/>
      <c r="E2" s="1"/>
      <c r="F2" s="1"/>
      <c r="G2" s="1"/>
    </row>
    <row r="3" spans="2:7" ht="16.5" x14ac:dyDescent="0.3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2:7" x14ac:dyDescent="0.25">
      <c r="B4" t="s">
        <v>7</v>
      </c>
      <c r="C4">
        <v>1370500</v>
      </c>
      <c r="D4">
        <v>1100600</v>
      </c>
      <c r="E4">
        <v>800670</v>
      </c>
      <c r="F4">
        <f>SUM(C4:E4)</f>
        <v>3271770</v>
      </c>
      <c r="G4" s="9">
        <f>AVERAGE(C4:E4)</f>
        <v>1090590</v>
      </c>
    </row>
    <row r="5" spans="2:7" x14ac:dyDescent="0.25">
      <c r="B5" t="s">
        <v>8</v>
      </c>
      <c r="C5">
        <v>650460</v>
      </c>
      <c r="D5">
        <v>550340</v>
      </c>
      <c r="E5">
        <v>300420</v>
      </c>
      <c r="F5">
        <f t="shared" ref="F5:F10" si="0">SUM(C5:E5)</f>
        <v>1501220</v>
      </c>
      <c r="G5" s="9">
        <f t="shared" ref="G5:G10" si="1">AVERAGE(C5:E5)</f>
        <v>500406.66666666669</v>
      </c>
    </row>
    <row r="6" spans="2:7" x14ac:dyDescent="0.25">
      <c r="B6" t="s">
        <v>9</v>
      </c>
      <c r="C6">
        <v>200320</v>
      </c>
      <c r="D6">
        <v>290760</v>
      </c>
      <c r="E6">
        <v>50600</v>
      </c>
      <c r="F6">
        <f t="shared" si="0"/>
        <v>541680</v>
      </c>
      <c r="G6" s="9">
        <f t="shared" si="1"/>
        <v>180560</v>
      </c>
    </row>
    <row r="7" spans="2:7" x14ac:dyDescent="0.25">
      <c r="B7" t="s">
        <v>13</v>
      </c>
      <c r="C7">
        <v>1100530</v>
      </c>
      <c r="D7">
        <v>1000800</v>
      </c>
      <c r="E7">
        <v>500880</v>
      </c>
      <c r="F7">
        <f t="shared" si="0"/>
        <v>2602210</v>
      </c>
      <c r="G7" s="9">
        <f t="shared" si="1"/>
        <v>867403.33333333337</v>
      </c>
    </row>
    <row r="8" spans="2:7" x14ac:dyDescent="0.25">
      <c r="B8" t="s">
        <v>10</v>
      </c>
      <c r="C8">
        <v>650880</v>
      </c>
      <c r="D8">
        <v>490850</v>
      </c>
      <c r="E8">
        <v>100950</v>
      </c>
      <c r="F8">
        <f t="shared" si="0"/>
        <v>1242680</v>
      </c>
      <c r="G8" s="9">
        <f t="shared" si="1"/>
        <v>414226.66666666669</v>
      </c>
    </row>
    <row r="9" spans="2:7" x14ac:dyDescent="0.25">
      <c r="B9" t="s">
        <v>11</v>
      </c>
      <c r="C9">
        <v>1210300</v>
      </c>
      <c r="D9">
        <v>1150150</v>
      </c>
      <c r="E9">
        <v>1090850</v>
      </c>
      <c r="F9">
        <f t="shared" si="0"/>
        <v>3451300</v>
      </c>
      <c r="G9" s="9">
        <f t="shared" si="1"/>
        <v>1150433.3333333333</v>
      </c>
    </row>
    <row r="10" spans="2:7" x14ac:dyDescent="0.25">
      <c r="B10" t="s">
        <v>12</v>
      </c>
      <c r="C10">
        <v>1120890</v>
      </c>
      <c r="D10">
        <v>900740</v>
      </c>
      <c r="E10">
        <v>600980</v>
      </c>
      <c r="F10">
        <f t="shared" si="0"/>
        <v>2622610</v>
      </c>
      <c r="G10" s="9">
        <f t="shared" si="1"/>
        <v>874203.33333333337</v>
      </c>
    </row>
    <row r="12" spans="2:7" x14ac:dyDescent="0.25">
      <c r="B12" s="3" t="s">
        <v>14</v>
      </c>
      <c r="C12" s="4">
        <f>SUM(C4:C10)</f>
        <v>6303880</v>
      </c>
      <c r="D12" s="4">
        <f t="shared" ref="D12:E12" si="2">SUM(D4:D10)</f>
        <v>5484240</v>
      </c>
      <c r="E12" s="4">
        <f t="shared" si="2"/>
        <v>3445350</v>
      </c>
    </row>
    <row r="13" spans="2:7" x14ac:dyDescent="0.25">
      <c r="B13" s="3" t="s">
        <v>15</v>
      </c>
      <c r="C13" s="4">
        <f>AVERAGE(C4:C10)</f>
        <v>900554.28571428568</v>
      </c>
      <c r="D13" s="4">
        <f t="shared" ref="D13:E13" si="3">AVERAGE(D4:D10)</f>
        <v>783462.85714285716</v>
      </c>
      <c r="E13" s="4">
        <f t="shared" si="3"/>
        <v>492192.85714285716</v>
      </c>
    </row>
    <row r="14" spans="2:7" x14ac:dyDescent="0.25">
      <c r="B14" s="3" t="s">
        <v>16</v>
      </c>
      <c r="C14" s="4">
        <f>MAX(C4:C10)</f>
        <v>1370500</v>
      </c>
      <c r="D14" s="4">
        <f t="shared" ref="D14:E14" si="4">MAX(D4:D10)</f>
        <v>1150150</v>
      </c>
      <c r="E14" s="4">
        <f t="shared" si="4"/>
        <v>1090850</v>
      </c>
    </row>
    <row r="15" spans="2:7" x14ac:dyDescent="0.25">
      <c r="B15" s="3" t="s">
        <v>17</v>
      </c>
      <c r="C15" s="4">
        <f>MIN(C4:C10)</f>
        <v>200320</v>
      </c>
      <c r="D15" s="4">
        <f t="shared" ref="D15:E15" si="5">MIN(D4:D10)</f>
        <v>290760</v>
      </c>
      <c r="E15" s="4">
        <f t="shared" si="5"/>
        <v>50600</v>
      </c>
    </row>
    <row r="17" spans="2:5" ht="30" x14ac:dyDescent="0.25">
      <c r="B17" s="5" t="s">
        <v>18</v>
      </c>
      <c r="C17" s="7">
        <f>SUM(F4:F6)</f>
        <v>5314670</v>
      </c>
      <c r="D17" s="6" t="s">
        <v>21</v>
      </c>
      <c r="E17" s="8">
        <f>AVERAGE(F4:F6)</f>
        <v>1771556.6666666667</v>
      </c>
    </row>
    <row r="18" spans="2:5" ht="30" x14ac:dyDescent="0.25">
      <c r="B18" s="5" t="s">
        <v>19</v>
      </c>
      <c r="C18" s="7">
        <f>SUM(F7:F8)</f>
        <v>3844890</v>
      </c>
      <c r="D18" s="6" t="s">
        <v>22</v>
      </c>
      <c r="E18" s="8">
        <f>AVERAGE(F7:F8)</f>
        <v>1922445</v>
      </c>
    </row>
    <row r="19" spans="2:5" ht="30" x14ac:dyDescent="0.25">
      <c r="B19" s="5" t="s">
        <v>20</v>
      </c>
      <c r="C19" s="7">
        <f>SUM(F9:F10)</f>
        <v>6073910</v>
      </c>
      <c r="D19" s="6" t="s">
        <v>23</v>
      </c>
      <c r="E19" s="8">
        <f>AVERAGE(F9:F10)</f>
        <v>3036955</v>
      </c>
    </row>
  </sheetData>
  <mergeCells count="1">
    <mergeCell ref="B2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3"/>
  <sheetViews>
    <sheetView tabSelected="1" workbookViewId="0">
      <selection activeCell="D15" sqref="D15"/>
    </sheetView>
  </sheetViews>
  <sheetFormatPr baseColWidth="10" defaultRowHeight="15" x14ac:dyDescent="0.25"/>
  <cols>
    <col min="2" max="2" width="17.5703125" customWidth="1"/>
    <col min="3" max="9" width="16.42578125" customWidth="1"/>
  </cols>
  <sheetData>
    <row r="1" spans="2:12" ht="23.25" x14ac:dyDescent="0.35">
      <c r="B1" s="13" t="s">
        <v>24</v>
      </c>
    </row>
    <row r="3" spans="2:12" x14ac:dyDescent="0.25">
      <c r="B3" s="14" t="s">
        <v>25</v>
      </c>
      <c r="C3" s="14" t="s">
        <v>26</v>
      </c>
      <c r="D3" s="14" t="s">
        <v>49</v>
      </c>
      <c r="E3" s="14" t="s">
        <v>27</v>
      </c>
      <c r="F3" s="14" t="s">
        <v>28</v>
      </c>
      <c r="G3" s="14" t="s">
        <v>29</v>
      </c>
      <c r="H3" s="14" t="s">
        <v>31</v>
      </c>
      <c r="I3" s="14" t="s">
        <v>54</v>
      </c>
      <c r="K3" s="11" t="s">
        <v>30</v>
      </c>
      <c r="L3" s="11" t="s">
        <v>31</v>
      </c>
    </row>
    <row r="4" spans="2:12" x14ac:dyDescent="0.25">
      <c r="B4" s="15" t="s">
        <v>32</v>
      </c>
      <c r="C4" s="16">
        <v>3400</v>
      </c>
      <c r="D4" s="15" t="str">
        <f>IF(C4&gt;3000,"Con garantía","A solo firma")</f>
        <v>Con garantía</v>
      </c>
      <c r="E4" s="17">
        <v>38893</v>
      </c>
      <c r="F4" s="15">
        <v>2</v>
      </c>
      <c r="G4" s="18">
        <f>(C4+(C4*10%))*F4</f>
        <v>7480</v>
      </c>
      <c r="H4" s="18">
        <f>G4*23%</f>
        <v>1720.4</v>
      </c>
      <c r="I4" s="18">
        <f>G4+H4</f>
        <v>9200.4</v>
      </c>
      <c r="K4" s="12">
        <v>0.1</v>
      </c>
      <c r="L4" s="12">
        <v>0.23</v>
      </c>
    </row>
    <row r="5" spans="2:12" x14ac:dyDescent="0.25">
      <c r="B5" s="15" t="s">
        <v>33</v>
      </c>
      <c r="C5" s="16">
        <v>2500</v>
      </c>
      <c r="D5" s="15" t="str">
        <f t="shared" ref="D5:D20" si="0">IF(C5&gt;3000,"Con garantía","A solo firma")</f>
        <v>A solo firma</v>
      </c>
      <c r="E5" s="17">
        <v>38934</v>
      </c>
      <c r="F5" s="15">
        <v>3</v>
      </c>
      <c r="G5" s="18">
        <f t="shared" ref="G5:G20" si="1">(C5+(C5*10%))*F5</f>
        <v>8250</v>
      </c>
      <c r="H5" s="18">
        <f t="shared" ref="H5:H20" si="2">G5*23%</f>
        <v>1897.5</v>
      </c>
      <c r="I5" s="18">
        <f t="shared" ref="I5:I20" si="3">G5+H5</f>
        <v>10147.5</v>
      </c>
    </row>
    <row r="6" spans="2:12" x14ac:dyDescent="0.25">
      <c r="B6" s="15" t="s">
        <v>34</v>
      </c>
      <c r="C6" s="16">
        <v>750</v>
      </c>
      <c r="D6" s="15" t="str">
        <f t="shared" si="0"/>
        <v>A solo firma</v>
      </c>
      <c r="E6" s="17">
        <v>38906</v>
      </c>
      <c r="F6" s="15">
        <v>5</v>
      </c>
      <c r="G6" s="18">
        <f t="shared" si="1"/>
        <v>4125</v>
      </c>
      <c r="H6" s="18">
        <f t="shared" si="2"/>
        <v>948.75</v>
      </c>
      <c r="I6" s="18">
        <f t="shared" si="3"/>
        <v>5073.75</v>
      </c>
    </row>
    <row r="7" spans="2:12" x14ac:dyDescent="0.25">
      <c r="B7" s="15" t="s">
        <v>35</v>
      </c>
      <c r="C7" s="16">
        <v>1200</v>
      </c>
      <c r="D7" s="15" t="str">
        <f t="shared" si="0"/>
        <v>A solo firma</v>
      </c>
      <c r="E7" s="17">
        <v>38889</v>
      </c>
      <c r="F7" s="15">
        <v>5</v>
      </c>
      <c r="G7" s="18">
        <f t="shared" si="1"/>
        <v>6600</v>
      </c>
      <c r="H7" s="18">
        <f t="shared" si="2"/>
        <v>1518</v>
      </c>
      <c r="I7" s="18">
        <f t="shared" si="3"/>
        <v>8118</v>
      </c>
    </row>
    <row r="8" spans="2:12" x14ac:dyDescent="0.25">
      <c r="B8" s="15" t="s">
        <v>36</v>
      </c>
      <c r="C8" s="16">
        <v>4500</v>
      </c>
      <c r="D8" s="15" t="str">
        <f t="shared" si="0"/>
        <v>Con garantía</v>
      </c>
      <c r="E8" s="17">
        <v>38907</v>
      </c>
      <c r="F8" s="15">
        <v>3</v>
      </c>
      <c r="G8" s="18">
        <f t="shared" si="1"/>
        <v>14850</v>
      </c>
      <c r="H8" s="18">
        <f t="shared" si="2"/>
        <v>3415.5</v>
      </c>
      <c r="I8" s="18">
        <f t="shared" si="3"/>
        <v>18265.5</v>
      </c>
    </row>
    <row r="9" spans="2:12" x14ac:dyDescent="0.25">
      <c r="B9" s="15" t="s">
        <v>37</v>
      </c>
      <c r="C9" s="16">
        <v>3850</v>
      </c>
      <c r="D9" s="15" t="str">
        <f t="shared" si="0"/>
        <v>Con garantía</v>
      </c>
      <c r="E9" s="17">
        <v>38917</v>
      </c>
      <c r="F9" s="15">
        <v>4</v>
      </c>
      <c r="G9" s="18">
        <f t="shared" si="1"/>
        <v>16940</v>
      </c>
      <c r="H9" s="18">
        <f t="shared" si="2"/>
        <v>3896.2000000000003</v>
      </c>
      <c r="I9" s="18">
        <f t="shared" si="3"/>
        <v>20836.2</v>
      </c>
    </row>
    <row r="10" spans="2:12" x14ac:dyDescent="0.25">
      <c r="B10" s="15" t="s">
        <v>38</v>
      </c>
      <c r="C10" s="16">
        <v>2600</v>
      </c>
      <c r="D10" s="15" t="str">
        <f t="shared" si="0"/>
        <v>A solo firma</v>
      </c>
      <c r="E10" s="17">
        <v>38910</v>
      </c>
      <c r="F10" s="15">
        <v>2</v>
      </c>
      <c r="G10" s="18">
        <f t="shared" si="1"/>
        <v>5720</v>
      </c>
      <c r="H10" s="18">
        <f t="shared" si="2"/>
        <v>1315.6000000000001</v>
      </c>
      <c r="I10" s="18">
        <f t="shared" si="3"/>
        <v>7035.6</v>
      </c>
    </row>
    <row r="11" spans="2:12" x14ac:dyDescent="0.25">
      <c r="B11" s="15" t="s">
        <v>39</v>
      </c>
      <c r="C11" s="16">
        <v>1750</v>
      </c>
      <c r="D11" s="15" t="str">
        <f t="shared" si="0"/>
        <v>A solo firma</v>
      </c>
      <c r="E11" s="17">
        <v>38922</v>
      </c>
      <c r="F11" s="15">
        <v>4</v>
      </c>
      <c r="G11" s="18">
        <f t="shared" si="1"/>
        <v>7700</v>
      </c>
      <c r="H11" s="18">
        <f t="shared" si="2"/>
        <v>1771</v>
      </c>
      <c r="I11" s="18">
        <f t="shared" si="3"/>
        <v>9471</v>
      </c>
    </row>
    <row r="12" spans="2:12" x14ac:dyDescent="0.25">
      <c r="B12" s="15" t="s">
        <v>40</v>
      </c>
      <c r="C12" s="16">
        <v>1400</v>
      </c>
      <c r="D12" s="15" t="str">
        <f t="shared" si="0"/>
        <v>A solo firma</v>
      </c>
      <c r="E12" s="17">
        <v>38927</v>
      </c>
      <c r="F12" s="15">
        <v>5</v>
      </c>
      <c r="G12" s="18">
        <f t="shared" si="1"/>
        <v>7700</v>
      </c>
      <c r="H12" s="18">
        <f t="shared" si="2"/>
        <v>1771</v>
      </c>
      <c r="I12" s="18">
        <f t="shared" si="3"/>
        <v>9471</v>
      </c>
    </row>
    <row r="13" spans="2:12" x14ac:dyDescent="0.25">
      <c r="B13" s="15" t="s">
        <v>41</v>
      </c>
      <c r="C13" s="16">
        <v>800</v>
      </c>
      <c r="D13" s="15" t="str">
        <f t="shared" si="0"/>
        <v>A solo firma</v>
      </c>
      <c r="E13" s="17">
        <v>38889</v>
      </c>
      <c r="F13" s="15">
        <v>3</v>
      </c>
      <c r="G13" s="18">
        <f t="shared" si="1"/>
        <v>2640</v>
      </c>
      <c r="H13" s="18">
        <f t="shared" si="2"/>
        <v>607.20000000000005</v>
      </c>
      <c r="I13" s="18">
        <f t="shared" si="3"/>
        <v>3247.2</v>
      </c>
    </row>
    <row r="14" spans="2:12" x14ac:dyDescent="0.25">
      <c r="B14" s="15" t="s">
        <v>42</v>
      </c>
      <c r="C14" s="16">
        <v>1200</v>
      </c>
      <c r="D14" s="15" t="str">
        <f t="shared" si="0"/>
        <v>A solo firma</v>
      </c>
      <c r="E14" s="17">
        <v>38907</v>
      </c>
      <c r="F14" s="15">
        <v>3</v>
      </c>
      <c r="G14" s="18">
        <f t="shared" si="1"/>
        <v>3960</v>
      </c>
      <c r="H14" s="18">
        <f t="shared" si="2"/>
        <v>910.80000000000007</v>
      </c>
      <c r="I14" s="18">
        <f t="shared" si="3"/>
        <v>4870.8</v>
      </c>
    </row>
    <row r="15" spans="2:12" x14ac:dyDescent="0.25">
      <c r="B15" s="15" t="s">
        <v>43</v>
      </c>
      <c r="C15" s="16">
        <v>3600</v>
      </c>
      <c r="D15" s="15" t="str">
        <f t="shared" si="0"/>
        <v>Con garantía</v>
      </c>
      <c r="E15" s="17">
        <v>38917</v>
      </c>
      <c r="F15" s="15">
        <v>4</v>
      </c>
      <c r="G15" s="18">
        <f t="shared" si="1"/>
        <v>15840</v>
      </c>
      <c r="H15" s="18">
        <f t="shared" si="2"/>
        <v>3643.2000000000003</v>
      </c>
      <c r="I15" s="18">
        <f t="shared" si="3"/>
        <v>19483.2</v>
      </c>
    </row>
    <row r="16" spans="2:12" x14ac:dyDescent="0.25">
      <c r="B16" s="15" t="s">
        <v>44</v>
      </c>
      <c r="C16" s="16">
        <v>2100</v>
      </c>
      <c r="D16" s="15" t="str">
        <f t="shared" si="0"/>
        <v>A solo firma</v>
      </c>
      <c r="E16" s="17">
        <v>38910</v>
      </c>
      <c r="F16" s="15">
        <v>5</v>
      </c>
      <c r="G16" s="18">
        <f t="shared" si="1"/>
        <v>11550</v>
      </c>
      <c r="H16" s="18">
        <f t="shared" si="2"/>
        <v>2656.5</v>
      </c>
      <c r="I16" s="18">
        <f t="shared" si="3"/>
        <v>14206.5</v>
      </c>
    </row>
    <row r="17" spans="2:9" x14ac:dyDescent="0.25">
      <c r="B17" s="15" t="s">
        <v>45</v>
      </c>
      <c r="C17" s="16">
        <v>6100</v>
      </c>
      <c r="D17" s="15" t="str">
        <f t="shared" si="0"/>
        <v>Con garantía</v>
      </c>
      <c r="E17" s="17">
        <v>38922</v>
      </c>
      <c r="F17" s="15">
        <v>3</v>
      </c>
      <c r="G17" s="18">
        <f t="shared" si="1"/>
        <v>20130</v>
      </c>
      <c r="H17" s="18">
        <f t="shared" si="2"/>
        <v>4629.9000000000005</v>
      </c>
      <c r="I17" s="18">
        <f t="shared" si="3"/>
        <v>24759.9</v>
      </c>
    </row>
    <row r="18" spans="2:9" x14ac:dyDescent="0.25">
      <c r="B18" s="15" t="s">
        <v>46</v>
      </c>
      <c r="C18" s="16">
        <v>5050</v>
      </c>
      <c r="D18" s="15" t="str">
        <f t="shared" si="0"/>
        <v>Con garantía</v>
      </c>
      <c r="E18" s="17">
        <v>38892</v>
      </c>
      <c r="F18" s="15">
        <v>5</v>
      </c>
      <c r="G18" s="18">
        <f t="shared" si="1"/>
        <v>27775</v>
      </c>
      <c r="H18" s="18">
        <f t="shared" si="2"/>
        <v>6388.25</v>
      </c>
      <c r="I18" s="18">
        <f t="shared" si="3"/>
        <v>34163.25</v>
      </c>
    </row>
    <row r="19" spans="2:9" x14ac:dyDescent="0.25">
      <c r="B19" s="15" t="s">
        <v>47</v>
      </c>
      <c r="C19" s="16">
        <v>4750</v>
      </c>
      <c r="D19" s="15" t="str">
        <f t="shared" si="0"/>
        <v>Con garantía</v>
      </c>
      <c r="E19" s="17">
        <v>38937</v>
      </c>
      <c r="F19" s="15">
        <v>4</v>
      </c>
      <c r="G19" s="18">
        <f t="shared" si="1"/>
        <v>20900</v>
      </c>
      <c r="H19" s="18">
        <f t="shared" si="2"/>
        <v>4807</v>
      </c>
      <c r="I19" s="18">
        <f t="shared" si="3"/>
        <v>25707</v>
      </c>
    </row>
    <row r="20" spans="2:9" x14ac:dyDescent="0.25">
      <c r="B20" s="15" t="s">
        <v>48</v>
      </c>
      <c r="C20" s="16">
        <v>5700</v>
      </c>
      <c r="D20" s="15" t="str">
        <f t="shared" si="0"/>
        <v>Con garantía</v>
      </c>
      <c r="E20" s="17">
        <v>38919</v>
      </c>
      <c r="F20" s="15">
        <v>3</v>
      </c>
      <c r="G20" s="18">
        <f t="shared" si="1"/>
        <v>18810</v>
      </c>
      <c r="H20" s="18">
        <f t="shared" si="2"/>
        <v>4326.3</v>
      </c>
      <c r="I20" s="18">
        <f t="shared" si="3"/>
        <v>23136.3</v>
      </c>
    </row>
    <row r="22" spans="2:9" ht="30" x14ac:dyDescent="0.25">
      <c r="D22" s="7" t="s">
        <v>50</v>
      </c>
      <c r="E22" s="10" t="s">
        <v>53</v>
      </c>
    </row>
    <row r="23" spans="2:9" ht="30" x14ac:dyDescent="0.25">
      <c r="D23" s="7" t="s">
        <v>51</v>
      </c>
      <c r="E23" s="10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PARTE1</vt:lpstr>
      <vt:lpstr>Control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2023-02-19T00:43:28Z</dcterms:modified>
</cp:coreProperties>
</file>