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235" activeTab="2"/>
  </bookViews>
  <sheets>
    <sheet name="PO 8B" sheetId="4" r:id="rId1"/>
    <sheet name="PGA y PGV" sheetId="6" r:id="rId2"/>
    <sheet name="EDO. DE RESULTADOS" sheetId="9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4"/>
  <c r="F40"/>
  <c r="G40"/>
  <c r="H40"/>
  <c r="I40"/>
  <c r="J40"/>
  <c r="K40"/>
  <c r="L40"/>
  <c r="M40"/>
  <c r="N40"/>
  <c r="O40"/>
  <c r="E39"/>
  <c r="F39"/>
  <c r="G39"/>
  <c r="H39"/>
  <c r="I39"/>
  <c r="J39"/>
  <c r="K39"/>
  <c r="L39"/>
  <c r="M39"/>
  <c r="N39"/>
  <c r="O39"/>
  <c r="D40"/>
  <c r="D39"/>
  <c r="E26"/>
  <c r="F26"/>
  <c r="G26"/>
  <c r="H26"/>
  <c r="I26"/>
  <c r="J26"/>
  <c r="K26"/>
  <c r="L26"/>
  <c r="M26"/>
  <c r="N26"/>
  <c r="O26"/>
  <c r="E25"/>
  <c r="F25"/>
  <c r="G25"/>
  <c r="H25"/>
  <c r="I25"/>
  <c r="J25"/>
  <c r="K25"/>
  <c r="L25"/>
  <c r="M25"/>
  <c r="N25"/>
  <c r="O25"/>
  <c r="E24"/>
  <c r="F24"/>
  <c r="G24"/>
  <c r="H24"/>
  <c r="I24"/>
  <c r="J24"/>
  <c r="K24"/>
  <c r="L24"/>
  <c r="M24"/>
  <c r="N24"/>
  <c r="O24"/>
  <c r="D26"/>
  <c r="D25"/>
  <c r="D24"/>
  <c r="P24" s="1"/>
  <c r="D23"/>
  <c r="D20"/>
  <c r="E20"/>
  <c r="F20"/>
  <c r="G20"/>
  <c r="H20"/>
  <c r="I20"/>
  <c r="J20"/>
  <c r="K20"/>
  <c r="L20"/>
  <c r="M20"/>
  <c r="N20"/>
  <c r="O20"/>
  <c r="D14"/>
  <c r="E14"/>
  <c r="F14"/>
  <c r="G14"/>
  <c r="H14"/>
  <c r="I14"/>
  <c r="J14"/>
  <c r="K14"/>
  <c r="L14"/>
  <c r="M14"/>
  <c r="N14"/>
  <c r="O14"/>
  <c r="P10"/>
  <c r="P39" s="1"/>
  <c r="P11"/>
  <c r="P40" s="1"/>
  <c r="O7" i="6"/>
  <c r="O8"/>
  <c r="O9"/>
  <c r="O10"/>
  <c r="O11"/>
  <c r="P26" i="4" l="1"/>
  <c r="P25"/>
  <c r="O26" i="6" l="1"/>
  <c r="G27" l="1"/>
  <c r="G9" i="9" s="1"/>
  <c r="H27" i="6"/>
  <c r="H9" i="9" s="1"/>
  <c r="I27" i="6"/>
  <c r="I9" i="9" s="1"/>
  <c r="J27" i="6"/>
  <c r="J9" i="9" s="1"/>
  <c r="K27" i="6"/>
  <c r="K9" i="9" s="1"/>
  <c r="L27" i="6"/>
  <c r="L9" i="9" s="1"/>
  <c r="M27" i="6"/>
  <c r="M9" i="9" s="1"/>
  <c r="N27" i="6"/>
  <c r="N9" i="9" s="1"/>
  <c r="O23" i="6"/>
  <c r="O22"/>
  <c r="F27"/>
  <c r="F9" i="9" s="1"/>
  <c r="E27" i="6"/>
  <c r="E9" i="9" s="1"/>
  <c r="D27" i="6"/>
  <c r="D9" i="9" s="1"/>
  <c r="O24" i="6"/>
  <c r="D16"/>
  <c r="D8" i="9" s="1"/>
  <c r="E16" i="6"/>
  <c r="E8" i="9" s="1"/>
  <c r="F16" i="6"/>
  <c r="F8" i="9" s="1"/>
  <c r="G16" i="6"/>
  <c r="G8" i="9" s="1"/>
  <c r="H16" i="6"/>
  <c r="H8" i="9" s="1"/>
  <c r="I16" i="6"/>
  <c r="I8" i="9" s="1"/>
  <c r="J16" i="6"/>
  <c r="J8" i="9" s="1"/>
  <c r="K16" i="6"/>
  <c r="K8" i="9" s="1"/>
  <c r="L16" i="6"/>
  <c r="L8" i="9" s="1"/>
  <c r="M16" i="6"/>
  <c r="M8" i="9" s="1"/>
  <c r="N16" i="6"/>
  <c r="N8" i="9" s="1"/>
  <c r="C16" i="6"/>
  <c r="C8" i="9" s="1"/>
  <c r="O6" i="6"/>
  <c r="O12"/>
  <c r="O13"/>
  <c r="O14"/>
  <c r="O15"/>
  <c r="O5"/>
  <c r="C27" l="1"/>
  <c r="C9" i="9" s="1"/>
  <c r="O25" i="6"/>
  <c r="O27" s="1"/>
  <c r="O16"/>
  <c r="E35" i="4"/>
  <c r="F35"/>
  <c r="G35"/>
  <c r="H35"/>
  <c r="I35"/>
  <c r="J35"/>
  <c r="K35"/>
  <c r="L35"/>
  <c r="M35"/>
  <c r="N35"/>
  <c r="O35"/>
  <c r="E36"/>
  <c r="F36"/>
  <c r="G36"/>
  <c r="H36"/>
  <c r="I36"/>
  <c r="J36"/>
  <c r="K36"/>
  <c r="L36"/>
  <c r="M36"/>
  <c r="N36"/>
  <c r="O36"/>
  <c r="E37"/>
  <c r="F37"/>
  <c r="G37"/>
  <c r="H37"/>
  <c r="I37"/>
  <c r="J37"/>
  <c r="K37"/>
  <c r="L37"/>
  <c r="M37"/>
  <c r="N37"/>
  <c r="O37"/>
  <c r="E38"/>
  <c r="F38"/>
  <c r="G38"/>
  <c r="H38"/>
  <c r="I38"/>
  <c r="J38"/>
  <c r="K38"/>
  <c r="L38"/>
  <c r="M38"/>
  <c r="N38"/>
  <c r="O38"/>
  <c r="D35"/>
  <c r="D36"/>
  <c r="D37"/>
  <c r="D38"/>
  <c r="O34"/>
  <c r="N34"/>
  <c r="N42" s="1"/>
  <c r="M5" i="9" s="1"/>
  <c r="M34" i="4"/>
  <c r="L34"/>
  <c r="L42" s="1"/>
  <c r="K5" i="9" s="1"/>
  <c r="K34" i="4"/>
  <c r="J34"/>
  <c r="J42" s="1"/>
  <c r="I5" i="9" s="1"/>
  <c r="I34" i="4"/>
  <c r="H34"/>
  <c r="H42" s="1"/>
  <c r="G5" i="9" s="1"/>
  <c r="G34" i="4"/>
  <c r="F34"/>
  <c r="F42" s="1"/>
  <c r="E5" i="9" s="1"/>
  <c r="E34" i="4"/>
  <c r="D34"/>
  <c r="D42" s="1"/>
  <c r="C5" i="9" s="1"/>
  <c r="G23" i="4"/>
  <c r="F21"/>
  <c r="P7"/>
  <c r="P8"/>
  <c r="P9"/>
  <c r="P6"/>
  <c r="P5"/>
  <c r="O9" i="9" l="1"/>
  <c r="O8"/>
  <c r="O42" i="4"/>
  <c r="N5" i="9" s="1"/>
  <c r="M42" i="4"/>
  <c r="L5" i="9" s="1"/>
  <c r="K42" i="4"/>
  <c r="J5" i="9" s="1"/>
  <c r="I42" i="4"/>
  <c r="H5" i="9" s="1"/>
  <c r="G42" i="4"/>
  <c r="F5" i="9" s="1"/>
  <c r="E42" i="4"/>
  <c r="D5" i="9" s="1"/>
  <c r="N23" i="4"/>
  <c r="J23"/>
  <c r="F23"/>
  <c r="P14"/>
  <c r="L23"/>
  <c r="H23"/>
  <c r="K21"/>
  <c r="P37"/>
  <c r="P35"/>
  <c r="P34"/>
  <c r="P36"/>
  <c r="E22"/>
  <c r="N22"/>
  <c r="L22"/>
  <c r="J22"/>
  <c r="H22"/>
  <c r="F22"/>
  <c r="D22"/>
  <c r="E23"/>
  <c r="O23"/>
  <c r="M23"/>
  <c r="K23"/>
  <c r="I23"/>
  <c r="O22"/>
  <c r="M22"/>
  <c r="K22"/>
  <c r="I22"/>
  <c r="G22"/>
  <c r="O21"/>
  <c r="G21"/>
  <c r="P38"/>
  <c r="M21"/>
  <c r="I21"/>
  <c r="D21"/>
  <c r="E21"/>
  <c r="N21"/>
  <c r="L21"/>
  <c r="J21"/>
  <c r="H21"/>
  <c r="D28" l="1"/>
  <c r="C6" i="9" s="1"/>
  <c r="C7" s="1"/>
  <c r="C10" s="1"/>
  <c r="O28" i="4"/>
  <c r="N6" i="9" s="1"/>
  <c r="N7" s="1"/>
  <c r="N10" s="1"/>
  <c r="N11" s="1"/>
  <c r="N12" s="1"/>
  <c r="O5"/>
  <c r="P42" i="4"/>
  <c r="C11" i="9"/>
  <c r="C12" s="1"/>
  <c r="P22" i="4"/>
  <c r="P23"/>
  <c r="P21"/>
  <c r="M28" l="1"/>
  <c r="L6" i="9" s="1"/>
  <c r="L7" s="1"/>
  <c r="L10" s="1"/>
  <c r="N28" i="4"/>
  <c r="M6" i="9" s="1"/>
  <c r="M7" s="1"/>
  <c r="M10" s="1"/>
  <c r="L28" i="4"/>
  <c r="K6" i="9" s="1"/>
  <c r="K7" s="1"/>
  <c r="K10" s="1"/>
  <c r="J28" i="4"/>
  <c r="I6" i="9" s="1"/>
  <c r="I7" s="1"/>
  <c r="I10" s="1"/>
  <c r="H28" i="4"/>
  <c r="G6" i="9" s="1"/>
  <c r="G7" s="1"/>
  <c r="G10" s="1"/>
  <c r="F28" i="4"/>
  <c r="E6" i="9" s="1"/>
  <c r="E7" s="1"/>
  <c r="E10" s="1"/>
  <c r="K28" i="4"/>
  <c r="J6" i="9" s="1"/>
  <c r="J7" s="1"/>
  <c r="J10" s="1"/>
  <c r="I28" i="4"/>
  <c r="H6" i="9" s="1"/>
  <c r="H7" s="1"/>
  <c r="H10" s="1"/>
  <c r="G28" i="4"/>
  <c r="F6" i="9" s="1"/>
  <c r="F7" s="1"/>
  <c r="F10" s="1"/>
  <c r="E28" i="4"/>
  <c r="D6" i="9" s="1"/>
  <c r="D7" s="1"/>
  <c r="D10" s="1"/>
  <c r="M11" l="1"/>
  <c r="M12" s="1"/>
  <c r="L11"/>
  <c r="L12" s="1"/>
  <c r="K11"/>
  <c r="K12" s="1"/>
  <c r="J11"/>
  <c r="J12" s="1"/>
  <c r="I11"/>
  <c r="I12" s="1"/>
  <c r="H11"/>
  <c r="H12" s="1"/>
  <c r="G11"/>
  <c r="G12" s="1"/>
  <c r="F11"/>
  <c r="F12" s="1"/>
  <c r="E11"/>
  <c r="E12" s="1"/>
  <c r="D11"/>
  <c r="D12" s="1"/>
  <c r="P20" i="4"/>
  <c r="P28" s="1"/>
  <c r="O6" i="9" s="1"/>
  <c r="O7" s="1"/>
  <c r="O10" s="1"/>
  <c r="O11" l="1"/>
  <c r="O12" s="1"/>
</calcChain>
</file>

<file path=xl/sharedStrings.xml><?xml version="1.0" encoding="utf-8"?>
<sst xmlns="http://schemas.openxmlformats.org/spreadsheetml/2006/main" count="150" uniqueCount="60">
  <si>
    <t>TOTAL</t>
  </si>
  <si>
    <t>PRONOSTICO DE VENTAS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</si>
  <si>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</si>
  <si>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</si>
  <si>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</si>
  <si>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</si>
  <si>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</si>
  <si>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</si>
  <si>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</si>
  <si>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</si>
  <si>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</si>
  <si>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</si>
  <si>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</si>
  <si>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</si>
  <si>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</si>
  <si>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>COSTO U</t>
  </si>
  <si>
    <t>PRESUPUESTO DE INGRESOS</t>
  </si>
  <si>
    <t>PRECIO DE V</t>
  </si>
  <si>
    <t>PRODUCTO/SERVICIO</t>
  </si>
  <si>
    <t>CONCEPTO</t>
  </si>
  <si>
    <t>PRESUPUESTO DE GASTOS DE ADMINISTRACION</t>
  </si>
  <si>
    <t>Papeleria y utiles</t>
  </si>
  <si>
    <t>Internet</t>
  </si>
  <si>
    <t>TOTALES</t>
  </si>
  <si>
    <t>PRESUPUESTO DE GASTOS DE VENTA</t>
  </si>
  <si>
    <t>Telefono</t>
  </si>
  <si>
    <t>TOTAL MENSUAL</t>
  </si>
  <si>
    <t>Espectaculares</t>
  </si>
  <si>
    <t>Tripticos</t>
  </si>
  <si>
    <t>Combustible</t>
  </si>
  <si>
    <t>UTILIDAD BRUTA</t>
  </si>
  <si>
    <t>Gastos de Administracion</t>
  </si>
  <si>
    <t>gerente</t>
  </si>
  <si>
    <t>jefe de departamento de recursos h.</t>
  </si>
  <si>
    <t>jefe de departamento comercial y ventas</t>
  </si>
  <si>
    <t>jefe de departamento de compras y almacen</t>
  </si>
  <si>
    <t>asistente de recursos humanos</t>
  </si>
  <si>
    <t>asistente de area comercial y ventas</t>
  </si>
  <si>
    <t>asistente de area compras y almacen</t>
  </si>
  <si>
    <t>estibador</t>
  </si>
  <si>
    <t xml:space="preserve">Contador </t>
  </si>
  <si>
    <t>luz electrica</t>
  </si>
  <si>
    <t>cloro</t>
  </si>
  <si>
    <t>detergente liquido</t>
  </si>
  <si>
    <t>detergente en polvo</t>
  </si>
  <si>
    <t>suavisante de telas</t>
  </si>
  <si>
    <t>limpiador de pisos y superficies</t>
  </si>
  <si>
    <t>liquido desengrasante</t>
  </si>
  <si>
    <t>desinfectante para baño</t>
  </si>
  <si>
    <t>lt</t>
  </si>
  <si>
    <t>kg</t>
  </si>
  <si>
    <t>UM</t>
  </si>
  <si>
    <t>PRESUPUESTO DE COMPRAS</t>
  </si>
  <si>
    <t>ESTADO DE RESULTADOS PRESPESTADO</t>
  </si>
  <si>
    <t>Ingresos por ventas</t>
  </si>
  <si>
    <t>Costo de ventas o produccion</t>
  </si>
  <si>
    <t>Gastos de Ventas</t>
  </si>
  <si>
    <t>UTILIDAD OPERATIVA</t>
  </si>
  <si>
    <t>Impuestos</t>
  </si>
  <si>
    <t>UTILIDAD NETA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</si>
</sst>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\$#,##0.00;[Red]\(\$#,##0.00\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Fill="1" applyBorder="1"/>
    <xf numFmtId="43" fontId="2" fillId="0" borderId="1" xfId="1" applyFont="1" applyBorder="1"/>
    <xf numFmtId="0" fontId="2" fillId="0" borderId="1" xfId="0" applyFont="1" applyBorder="1"/>
    <xf numFmtId="0" fontId="4" fillId="0" borderId="0" xfId="0" applyFont="1"/>
    <xf numFmtId="0" fontId="0" fillId="0" borderId="1" xfId="0" applyBorder="1" applyAlignment="1">
      <alignment horizontal="center"/>
    </xf>
    <xf numFmtId="43" fontId="0" fillId="0" borderId="1" xfId="1" applyFont="1" applyBorder="1"/>
    <xf numFmtId="43" fontId="2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43" fontId="0" fillId="2" borderId="1" xfId="1" applyFont="1" applyFill="1" applyBorder="1"/>
    <xf numFmtId="0" fontId="0" fillId="2" borderId="1" xfId="0" applyFill="1" applyBorder="1"/>
    <xf numFmtId="0" fontId="3" fillId="0" borderId="1" xfId="0" applyFont="1" applyBorder="1" applyAlignment="1">
      <alignment horizontal="center" vertical="center"/>
    </xf>
    <xf numFmtId="44" fontId="0" fillId="0" borderId="1" xfId="2" applyFont="1" applyBorder="1"/>
    <xf numFmtId="43" fontId="0" fillId="0" borderId="2" xfId="1" applyFont="1" applyBorder="1"/>
    <xf numFmtId="43" fontId="2" fillId="0" borderId="2" xfId="1" applyFont="1" applyBorder="1"/>
    <xf numFmtId="43" fontId="0" fillId="0" borderId="3" xfId="1" applyFont="1" applyBorder="1"/>
    <xf numFmtId="43" fontId="2" fillId="0" borderId="3" xfId="1" applyFont="1" applyBorder="1"/>
    <xf numFmtId="43" fontId="2" fillId="0" borderId="2" xfId="0" applyNumberFormat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2:P42"/>
  <sheetViews>
    <sheetView workbookViewId="0">
      <selection activeCell="M12" sqref="M12"/>
    </sheetView>
  </sheetViews>
  <sheetFormatPr baseColWidth="10" defaultRowHeight="15"/>
  <cols>
    <col min="1" max="1" width="3.7109375" customWidth="1"/>
    <col min="2" max="2" width="30.7109375" customWidth="1"/>
    <col min="16" max="16" width="11.5703125" bestFit="1" customWidth="1"/>
  </cols>
  <sheetData>
    <row r="2" spans="2:16" ht="18.75">
      <c r="B2" s="8" t="s">
        <v>1</v>
      </c>
    </row>
    <row r="4" spans="2:16">
      <c r="B4" s="7" t="s">
        <v>18</v>
      </c>
      <c r="C4" s="3" t="s">
        <v>51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  <c r="P4" s="12" t="s">
        <v>14</v>
      </c>
    </row>
    <row r="5" spans="2:16">
      <c r="B5" s="1" t="s">
        <v>42</v>
      </c>
      <c r="C5" s="18" t="s">
        <v>49</v>
      </c>
      <c r="D5" s="4">
        <v>600</v>
      </c>
      <c r="E5" s="4">
        <v>500</v>
      </c>
      <c r="F5" s="4">
        <v>700</v>
      </c>
      <c r="G5" s="4">
        <v>600</v>
      </c>
      <c r="H5" s="4">
        <v>500</v>
      </c>
      <c r="I5" s="4">
        <v>400</v>
      </c>
      <c r="J5" s="4">
        <v>700</v>
      </c>
      <c r="K5" s="4">
        <v>600</v>
      </c>
      <c r="L5" s="4">
        <v>500</v>
      </c>
      <c r="M5" s="4">
        <v>600</v>
      </c>
      <c r="N5" s="4">
        <v>500</v>
      </c>
      <c r="O5" s="4">
        <v>600</v>
      </c>
      <c r="P5" s="7">
        <f>SUM(D5:O5)</f>
        <v>6800</v>
      </c>
    </row>
    <row r="6" spans="2:16">
      <c r="B6" s="1" t="s">
        <v>43</v>
      </c>
      <c r="C6" s="18" t="s">
        <v>49</v>
      </c>
      <c r="D6" s="4">
        <v>400</v>
      </c>
      <c r="E6" s="4">
        <v>350</v>
      </c>
      <c r="F6" s="4">
        <v>350</v>
      </c>
      <c r="G6" s="4">
        <v>400</v>
      </c>
      <c r="H6" s="4">
        <v>350</v>
      </c>
      <c r="I6" s="4">
        <v>400</v>
      </c>
      <c r="J6" s="4">
        <v>500</v>
      </c>
      <c r="K6" s="4">
        <v>300</v>
      </c>
      <c r="L6" s="4">
        <v>400</v>
      </c>
      <c r="M6" s="4">
        <v>850</v>
      </c>
      <c r="N6" s="4">
        <v>350</v>
      </c>
      <c r="O6" s="4">
        <v>400</v>
      </c>
      <c r="P6" s="7">
        <f>SUM(D6:O6)</f>
        <v>5050</v>
      </c>
    </row>
    <row r="7" spans="2:16">
      <c r="B7" s="1" t="s">
        <v>44</v>
      </c>
      <c r="C7" s="18" t="s">
        <v>50</v>
      </c>
      <c r="D7" s="4">
        <v>900</v>
      </c>
      <c r="E7" s="4">
        <v>800</v>
      </c>
      <c r="F7" s="4">
        <v>850</v>
      </c>
      <c r="G7" s="4">
        <v>700</v>
      </c>
      <c r="H7" s="4">
        <v>900</v>
      </c>
      <c r="I7" s="4">
        <v>400</v>
      </c>
      <c r="J7" s="4">
        <v>500</v>
      </c>
      <c r="K7" s="4">
        <v>700</v>
      </c>
      <c r="L7" s="4">
        <v>900</v>
      </c>
      <c r="M7" s="4">
        <v>600</v>
      </c>
      <c r="N7" s="4">
        <v>700</v>
      </c>
      <c r="O7" s="4">
        <v>800</v>
      </c>
      <c r="P7" s="7">
        <f t="shared" ref="P7:P11" si="0">SUM(D7:O7)</f>
        <v>8750</v>
      </c>
    </row>
    <row r="8" spans="2:16">
      <c r="B8" s="1" t="s">
        <v>45</v>
      </c>
      <c r="C8" s="18" t="s">
        <v>49</v>
      </c>
      <c r="D8" s="4">
        <v>600</v>
      </c>
      <c r="E8" s="4">
        <v>650</v>
      </c>
      <c r="F8" s="4">
        <v>450</v>
      </c>
      <c r="G8" s="4">
        <v>500</v>
      </c>
      <c r="H8" s="4">
        <v>600</v>
      </c>
      <c r="I8" s="4">
        <v>400</v>
      </c>
      <c r="J8" s="4">
        <v>300</v>
      </c>
      <c r="K8" s="4">
        <v>500</v>
      </c>
      <c r="L8" s="4">
        <v>480</v>
      </c>
      <c r="M8" s="4">
        <v>500</v>
      </c>
      <c r="N8" s="4">
        <v>600</v>
      </c>
      <c r="O8" s="4">
        <v>400</v>
      </c>
      <c r="P8" s="7">
        <f t="shared" si="0"/>
        <v>5980</v>
      </c>
    </row>
    <row r="9" spans="2:16">
      <c r="B9" s="1" t="s">
        <v>46</v>
      </c>
      <c r="C9" s="18" t="s">
        <v>49</v>
      </c>
      <c r="D9" s="4">
        <v>1000</v>
      </c>
      <c r="E9" s="4">
        <v>1050</v>
      </c>
      <c r="F9" s="4">
        <v>1000</v>
      </c>
      <c r="G9" s="4">
        <v>900</v>
      </c>
      <c r="H9" s="4">
        <v>800</v>
      </c>
      <c r="I9" s="4">
        <v>1000</v>
      </c>
      <c r="J9" s="4">
        <v>900</v>
      </c>
      <c r="K9" s="4">
        <v>700</v>
      </c>
      <c r="L9" s="4">
        <v>800</v>
      </c>
      <c r="M9" s="4">
        <v>700</v>
      </c>
      <c r="N9" s="4">
        <v>900</v>
      </c>
      <c r="O9" s="4">
        <v>1000</v>
      </c>
      <c r="P9" s="7">
        <f t="shared" si="0"/>
        <v>10750</v>
      </c>
    </row>
    <row r="10" spans="2:16">
      <c r="B10" s="1" t="s">
        <v>47</v>
      </c>
      <c r="C10" s="18" t="s">
        <v>49</v>
      </c>
      <c r="D10" s="4">
        <v>200</v>
      </c>
      <c r="E10" s="4">
        <v>300</v>
      </c>
      <c r="F10" s="4">
        <v>250</v>
      </c>
      <c r="G10" s="4">
        <v>150</v>
      </c>
      <c r="H10" s="4">
        <v>300</v>
      </c>
      <c r="I10" s="4">
        <v>200</v>
      </c>
      <c r="J10" s="4">
        <v>250</v>
      </c>
      <c r="K10" s="4">
        <v>150</v>
      </c>
      <c r="L10" s="4">
        <v>200</v>
      </c>
      <c r="M10" s="4">
        <v>150</v>
      </c>
      <c r="N10" s="4">
        <v>120</v>
      </c>
      <c r="O10" s="4">
        <v>200</v>
      </c>
      <c r="P10" s="7">
        <f t="shared" si="0"/>
        <v>2470</v>
      </c>
    </row>
    <row r="11" spans="2:16">
      <c r="B11" s="1" t="s">
        <v>48</v>
      </c>
      <c r="C11" s="18" t="s">
        <v>49</v>
      </c>
      <c r="D11" s="4">
        <v>180</v>
      </c>
      <c r="E11" s="4">
        <v>180</v>
      </c>
      <c r="F11" s="4">
        <v>230</v>
      </c>
      <c r="G11" s="4">
        <v>200</v>
      </c>
      <c r="H11" s="4">
        <v>190</v>
      </c>
      <c r="I11" s="4">
        <v>170</v>
      </c>
      <c r="J11" s="4">
        <v>200</v>
      </c>
      <c r="K11" s="4">
        <v>90</v>
      </c>
      <c r="L11" s="4">
        <v>130</v>
      </c>
      <c r="M11" s="4">
        <v>300</v>
      </c>
      <c r="N11" s="4">
        <v>200</v>
      </c>
      <c r="O11" s="4">
        <v>150</v>
      </c>
      <c r="P11" s="7">
        <f t="shared" si="0"/>
        <v>2220</v>
      </c>
    </row>
    <row r="12" spans="2:16">
      <c r="B12" s="4"/>
      <c r="C12" s="9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7"/>
    </row>
    <row r="13" spans="2:16">
      <c r="B13" s="4"/>
      <c r="C13" s="9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7"/>
    </row>
    <row r="14" spans="2:16">
      <c r="B14" s="7" t="s">
        <v>0</v>
      </c>
      <c r="C14" s="7"/>
      <c r="D14" s="7">
        <f t="shared" ref="D14:O14" si="1">SUM(D5:D11)</f>
        <v>3880</v>
      </c>
      <c r="E14" s="7">
        <f t="shared" si="1"/>
        <v>3830</v>
      </c>
      <c r="F14" s="7">
        <f t="shared" si="1"/>
        <v>3830</v>
      </c>
      <c r="G14" s="7">
        <f t="shared" si="1"/>
        <v>3450</v>
      </c>
      <c r="H14" s="7">
        <f t="shared" si="1"/>
        <v>3640</v>
      </c>
      <c r="I14" s="7">
        <f t="shared" si="1"/>
        <v>2970</v>
      </c>
      <c r="J14" s="7">
        <f t="shared" si="1"/>
        <v>3350</v>
      </c>
      <c r="K14" s="7">
        <f t="shared" si="1"/>
        <v>3040</v>
      </c>
      <c r="L14" s="7">
        <f t="shared" si="1"/>
        <v>3410</v>
      </c>
      <c r="M14" s="7">
        <f t="shared" si="1"/>
        <v>3700</v>
      </c>
      <c r="N14" s="7">
        <f t="shared" si="1"/>
        <v>3370</v>
      </c>
      <c r="O14" s="7">
        <f t="shared" si="1"/>
        <v>3550</v>
      </c>
      <c r="P14" s="7">
        <f>SUM(P5:P11)</f>
        <v>42020</v>
      </c>
    </row>
    <row r="17" spans="2:16" ht="18.75">
      <c r="B17" s="8" t="s">
        <v>52</v>
      </c>
    </row>
    <row r="19" spans="2:16">
      <c r="B19" s="7" t="s">
        <v>18</v>
      </c>
      <c r="C19" s="7" t="s">
        <v>15</v>
      </c>
      <c r="D19" s="3" t="s">
        <v>2</v>
      </c>
      <c r="E19" s="3" t="s">
        <v>3</v>
      </c>
      <c r="F19" s="3" t="s">
        <v>4</v>
      </c>
      <c r="G19" s="3" t="s">
        <v>5</v>
      </c>
      <c r="H19" s="3" t="s">
        <v>6</v>
      </c>
      <c r="I19" s="3" t="s">
        <v>7</v>
      </c>
      <c r="J19" s="3" t="s">
        <v>8</v>
      </c>
      <c r="K19" s="3" t="s">
        <v>9</v>
      </c>
      <c r="L19" s="3" t="s">
        <v>10</v>
      </c>
      <c r="M19" s="3" t="s">
        <v>11</v>
      </c>
      <c r="N19" s="3" t="s">
        <v>12</v>
      </c>
      <c r="O19" s="3" t="s">
        <v>13</v>
      </c>
      <c r="P19" s="12" t="s">
        <v>14</v>
      </c>
    </row>
    <row r="20" spans="2:16">
      <c r="B20" s="1" t="s">
        <v>42</v>
      </c>
      <c r="C20" s="2">
        <v>6</v>
      </c>
      <c r="D20" s="10">
        <f>$C$20*D5</f>
        <v>3600</v>
      </c>
      <c r="E20" s="10">
        <f t="shared" ref="E20:O20" si="2">$C$20*E5</f>
        <v>3000</v>
      </c>
      <c r="F20" s="10">
        <f t="shared" si="2"/>
        <v>4200</v>
      </c>
      <c r="G20" s="10">
        <f t="shared" si="2"/>
        <v>3600</v>
      </c>
      <c r="H20" s="10">
        <f t="shared" si="2"/>
        <v>3000</v>
      </c>
      <c r="I20" s="10">
        <f t="shared" si="2"/>
        <v>2400</v>
      </c>
      <c r="J20" s="10">
        <f t="shared" si="2"/>
        <v>4200</v>
      </c>
      <c r="K20" s="10">
        <f t="shared" si="2"/>
        <v>3600</v>
      </c>
      <c r="L20" s="10">
        <f t="shared" si="2"/>
        <v>3000</v>
      </c>
      <c r="M20" s="10">
        <f t="shared" si="2"/>
        <v>3600</v>
      </c>
      <c r="N20" s="10">
        <f t="shared" si="2"/>
        <v>3000</v>
      </c>
      <c r="O20" s="10">
        <f t="shared" si="2"/>
        <v>3600</v>
      </c>
      <c r="P20" s="6">
        <f>SUM(C20:O20)</f>
        <v>40806</v>
      </c>
    </row>
    <row r="21" spans="2:16">
      <c r="B21" s="1" t="s">
        <v>43</v>
      </c>
      <c r="C21" s="2">
        <v>10</v>
      </c>
      <c r="D21" s="10">
        <f>+C21*D6</f>
        <v>4000</v>
      </c>
      <c r="E21" s="10">
        <f>+C21*E6</f>
        <v>3500</v>
      </c>
      <c r="F21" s="10">
        <f>+C21*F6</f>
        <v>3500</v>
      </c>
      <c r="G21" s="10">
        <f>+C21*G6</f>
        <v>4000</v>
      </c>
      <c r="H21" s="10">
        <f>+C21*H6</f>
        <v>3500</v>
      </c>
      <c r="I21" s="10">
        <f>+C21*I6</f>
        <v>4000</v>
      </c>
      <c r="J21" s="10">
        <f>+C21*J6</f>
        <v>5000</v>
      </c>
      <c r="K21" s="10">
        <f>+C21*K6</f>
        <v>3000</v>
      </c>
      <c r="L21" s="10">
        <f>+C21*L6</f>
        <v>4000</v>
      </c>
      <c r="M21" s="10">
        <f>+C21*M6</f>
        <v>8500</v>
      </c>
      <c r="N21" s="10">
        <f>+C21*N6</f>
        <v>3500</v>
      </c>
      <c r="O21" s="10">
        <f>+C21*O6</f>
        <v>4000</v>
      </c>
      <c r="P21" s="6">
        <f t="shared" ref="P21:P26" si="3">SUM(C21:O21)</f>
        <v>50510</v>
      </c>
    </row>
    <row r="22" spans="2:16">
      <c r="B22" s="1" t="s">
        <v>44</v>
      </c>
      <c r="C22" s="2">
        <v>12</v>
      </c>
      <c r="D22" s="10">
        <f>+C22*D7</f>
        <v>10800</v>
      </c>
      <c r="E22" s="10">
        <f>+C22*E7</f>
        <v>9600</v>
      </c>
      <c r="F22" s="10">
        <f>+C22*F7</f>
        <v>10200</v>
      </c>
      <c r="G22" s="10">
        <f>+C22*G7</f>
        <v>8400</v>
      </c>
      <c r="H22" s="10">
        <f>+C22*H7</f>
        <v>10800</v>
      </c>
      <c r="I22" s="10">
        <f>+C22*I7</f>
        <v>4800</v>
      </c>
      <c r="J22" s="10">
        <f>+C22*J7</f>
        <v>6000</v>
      </c>
      <c r="K22" s="10">
        <f>+C22*K7</f>
        <v>8400</v>
      </c>
      <c r="L22" s="10">
        <f>+C22*L7</f>
        <v>10800</v>
      </c>
      <c r="M22" s="10">
        <f>+C22*M7</f>
        <v>7200</v>
      </c>
      <c r="N22" s="10">
        <f>+C22*N7</f>
        <v>8400</v>
      </c>
      <c r="O22" s="10">
        <f>+C22*O7</f>
        <v>9600</v>
      </c>
      <c r="P22" s="6">
        <f t="shared" si="3"/>
        <v>105012</v>
      </c>
    </row>
    <row r="23" spans="2:16">
      <c r="B23" s="1" t="s">
        <v>45</v>
      </c>
      <c r="C23" s="2">
        <v>11</v>
      </c>
      <c r="D23" s="10">
        <f>+C23*D8</f>
        <v>6600</v>
      </c>
      <c r="E23" s="10">
        <f>+C23*E8</f>
        <v>7150</v>
      </c>
      <c r="F23" s="10">
        <f>+C23*F8</f>
        <v>4950</v>
      </c>
      <c r="G23" s="10">
        <f>+C23*G8</f>
        <v>5500</v>
      </c>
      <c r="H23" s="10">
        <f>+C23*H8</f>
        <v>6600</v>
      </c>
      <c r="I23" s="10">
        <f>+C23*I8</f>
        <v>4400</v>
      </c>
      <c r="J23" s="10">
        <f>+C23*J8</f>
        <v>3300</v>
      </c>
      <c r="K23" s="10">
        <f>+C23*K8</f>
        <v>5500</v>
      </c>
      <c r="L23" s="10">
        <f>+C23*L8</f>
        <v>5280</v>
      </c>
      <c r="M23" s="10">
        <f>+C23*M8</f>
        <v>5500</v>
      </c>
      <c r="N23" s="10">
        <f>+C23*N8</f>
        <v>6600</v>
      </c>
      <c r="O23" s="10">
        <f>+C23*O8</f>
        <v>4400</v>
      </c>
      <c r="P23" s="6">
        <f t="shared" si="3"/>
        <v>65791</v>
      </c>
    </row>
    <row r="24" spans="2:16">
      <c r="B24" s="1" t="s">
        <v>46</v>
      </c>
      <c r="C24" s="2">
        <v>10</v>
      </c>
      <c r="D24" s="10">
        <f>$C$24*D9</f>
        <v>10000</v>
      </c>
      <c r="E24" s="10">
        <f t="shared" ref="E24:O24" si="4">$C$24*E9</f>
        <v>10500</v>
      </c>
      <c r="F24" s="10">
        <f t="shared" si="4"/>
        <v>10000</v>
      </c>
      <c r="G24" s="10">
        <f t="shared" si="4"/>
        <v>9000</v>
      </c>
      <c r="H24" s="10">
        <f t="shared" si="4"/>
        <v>8000</v>
      </c>
      <c r="I24" s="10">
        <f t="shared" si="4"/>
        <v>10000</v>
      </c>
      <c r="J24" s="10">
        <f t="shared" si="4"/>
        <v>9000</v>
      </c>
      <c r="K24" s="10">
        <f t="shared" si="4"/>
        <v>7000</v>
      </c>
      <c r="L24" s="10">
        <f t="shared" si="4"/>
        <v>8000</v>
      </c>
      <c r="M24" s="10">
        <f t="shared" si="4"/>
        <v>7000</v>
      </c>
      <c r="N24" s="10">
        <f t="shared" si="4"/>
        <v>9000</v>
      </c>
      <c r="O24" s="10">
        <f t="shared" si="4"/>
        <v>10000</v>
      </c>
      <c r="P24" s="6">
        <f t="shared" si="3"/>
        <v>107510</v>
      </c>
    </row>
    <row r="25" spans="2:16">
      <c r="B25" s="1" t="s">
        <v>47</v>
      </c>
      <c r="C25" s="2">
        <v>15</v>
      </c>
      <c r="D25" s="10">
        <f>$C$25*D10</f>
        <v>3000</v>
      </c>
      <c r="E25" s="10">
        <f t="shared" ref="E25:O25" si="5">$C$25*E10</f>
        <v>4500</v>
      </c>
      <c r="F25" s="10">
        <f t="shared" si="5"/>
        <v>3750</v>
      </c>
      <c r="G25" s="10">
        <f t="shared" si="5"/>
        <v>2250</v>
      </c>
      <c r="H25" s="10">
        <f t="shared" si="5"/>
        <v>4500</v>
      </c>
      <c r="I25" s="10">
        <f t="shared" si="5"/>
        <v>3000</v>
      </c>
      <c r="J25" s="10">
        <f t="shared" si="5"/>
        <v>3750</v>
      </c>
      <c r="K25" s="10">
        <f t="shared" si="5"/>
        <v>2250</v>
      </c>
      <c r="L25" s="10">
        <f t="shared" si="5"/>
        <v>3000</v>
      </c>
      <c r="M25" s="10">
        <f t="shared" si="5"/>
        <v>2250</v>
      </c>
      <c r="N25" s="10">
        <f t="shared" si="5"/>
        <v>1800</v>
      </c>
      <c r="O25" s="10">
        <f t="shared" si="5"/>
        <v>3000</v>
      </c>
      <c r="P25" s="6">
        <f t="shared" si="3"/>
        <v>37065</v>
      </c>
    </row>
    <row r="26" spans="2:16">
      <c r="B26" s="1" t="s">
        <v>48</v>
      </c>
      <c r="C26" s="2">
        <v>10</v>
      </c>
      <c r="D26" s="10">
        <f>$C$26*D11</f>
        <v>1800</v>
      </c>
      <c r="E26" s="10">
        <f t="shared" ref="E26:O26" si="6">$C$26*E11</f>
        <v>1800</v>
      </c>
      <c r="F26" s="10">
        <f t="shared" si="6"/>
        <v>2300</v>
      </c>
      <c r="G26" s="10">
        <f t="shared" si="6"/>
        <v>2000</v>
      </c>
      <c r="H26" s="10">
        <f t="shared" si="6"/>
        <v>1900</v>
      </c>
      <c r="I26" s="10">
        <f t="shared" si="6"/>
        <v>1700</v>
      </c>
      <c r="J26" s="10">
        <f t="shared" si="6"/>
        <v>2000</v>
      </c>
      <c r="K26" s="10">
        <f t="shared" si="6"/>
        <v>900</v>
      </c>
      <c r="L26" s="10">
        <f t="shared" si="6"/>
        <v>1300</v>
      </c>
      <c r="M26" s="10">
        <f t="shared" si="6"/>
        <v>3000</v>
      </c>
      <c r="N26" s="10">
        <f t="shared" si="6"/>
        <v>2000</v>
      </c>
      <c r="O26" s="10">
        <f t="shared" si="6"/>
        <v>1500</v>
      </c>
      <c r="P26" s="6">
        <f t="shared" si="3"/>
        <v>22210</v>
      </c>
    </row>
    <row r="27" spans="2:16">
      <c r="B27" s="4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6"/>
    </row>
    <row r="28" spans="2:16">
      <c r="B28" s="7" t="s">
        <v>0</v>
      </c>
      <c r="C28" s="4"/>
      <c r="D28" s="6">
        <f>SUM(D20:D27)</f>
        <v>39800</v>
      </c>
      <c r="E28" s="6">
        <f t="shared" ref="E28:N28" si="7">SUM(E20:E27)</f>
        <v>40050</v>
      </c>
      <c r="F28" s="6">
        <f t="shared" si="7"/>
        <v>38900</v>
      </c>
      <c r="G28" s="6">
        <f t="shared" si="7"/>
        <v>34750</v>
      </c>
      <c r="H28" s="6">
        <f t="shared" si="7"/>
        <v>38300</v>
      </c>
      <c r="I28" s="6">
        <f t="shared" si="7"/>
        <v>30300</v>
      </c>
      <c r="J28" s="6">
        <f t="shared" si="7"/>
        <v>33250</v>
      </c>
      <c r="K28" s="6">
        <f t="shared" si="7"/>
        <v>30650</v>
      </c>
      <c r="L28" s="6">
        <f t="shared" si="7"/>
        <v>35380</v>
      </c>
      <c r="M28" s="6">
        <f t="shared" si="7"/>
        <v>37050</v>
      </c>
      <c r="N28" s="6">
        <f t="shared" si="7"/>
        <v>34300</v>
      </c>
      <c r="O28" s="6">
        <f>SUM(O20:O27)</f>
        <v>36100</v>
      </c>
      <c r="P28" s="6">
        <f>SUM(P20:P27)</f>
        <v>428904</v>
      </c>
    </row>
    <row r="31" spans="2:16" ht="18.75">
      <c r="B31" s="8" t="s">
        <v>16</v>
      </c>
    </row>
    <row r="33" spans="2:16">
      <c r="B33" s="7" t="s">
        <v>18</v>
      </c>
      <c r="C33" s="7" t="s">
        <v>17</v>
      </c>
      <c r="D33" s="3" t="s">
        <v>2</v>
      </c>
      <c r="E33" s="3" t="s">
        <v>3</v>
      </c>
      <c r="F33" s="3" t="s">
        <v>4</v>
      </c>
      <c r="G33" s="3" t="s">
        <v>5</v>
      </c>
      <c r="H33" s="3" t="s">
        <v>6</v>
      </c>
      <c r="I33" s="3" t="s">
        <v>7</v>
      </c>
      <c r="J33" s="3" t="s">
        <v>8</v>
      </c>
      <c r="K33" s="3" t="s">
        <v>9</v>
      </c>
      <c r="L33" s="3" t="s">
        <v>10</v>
      </c>
      <c r="M33" s="3" t="s">
        <v>11</v>
      </c>
      <c r="N33" s="3" t="s">
        <v>12</v>
      </c>
      <c r="O33" s="3" t="s">
        <v>13</v>
      </c>
      <c r="P33" s="12" t="s">
        <v>14</v>
      </c>
    </row>
    <row r="34" spans="2:16">
      <c r="B34" s="1" t="s">
        <v>42</v>
      </c>
      <c r="C34" s="19">
        <v>15</v>
      </c>
      <c r="D34" s="10">
        <f>+C34*D5</f>
        <v>9000</v>
      </c>
      <c r="E34" s="10">
        <f>+C34*E5</f>
        <v>7500</v>
      </c>
      <c r="F34" s="10">
        <f>+C34*F5</f>
        <v>10500</v>
      </c>
      <c r="G34" s="10">
        <f>+C34*G5</f>
        <v>9000</v>
      </c>
      <c r="H34" s="10">
        <f>+C34*H5</f>
        <v>7500</v>
      </c>
      <c r="I34" s="10">
        <f>+C34*I5</f>
        <v>6000</v>
      </c>
      <c r="J34" s="10">
        <f>+C34*J5</f>
        <v>10500</v>
      </c>
      <c r="K34" s="10">
        <f>+C34*K5</f>
        <v>9000</v>
      </c>
      <c r="L34" s="10">
        <f>+C34*L5</f>
        <v>7500</v>
      </c>
      <c r="M34" s="10">
        <f>+C34*M5</f>
        <v>9000</v>
      </c>
      <c r="N34" s="10">
        <f>+C34*N5</f>
        <v>7500</v>
      </c>
      <c r="O34" s="10">
        <f>+C34*O5</f>
        <v>9000</v>
      </c>
      <c r="P34" s="6">
        <f>SUM(C34:O34)</f>
        <v>102015</v>
      </c>
    </row>
    <row r="35" spans="2:16">
      <c r="B35" s="1" t="s">
        <v>43</v>
      </c>
      <c r="C35" s="19">
        <v>35</v>
      </c>
      <c r="D35" s="10">
        <f>+C35*D6</f>
        <v>14000</v>
      </c>
      <c r="E35" s="10">
        <f>+C35*E6</f>
        <v>12250</v>
      </c>
      <c r="F35" s="10">
        <f>+C35*F6</f>
        <v>12250</v>
      </c>
      <c r="G35" s="10">
        <f>+C35*G6</f>
        <v>14000</v>
      </c>
      <c r="H35" s="10">
        <f>+C35*H6</f>
        <v>12250</v>
      </c>
      <c r="I35" s="10">
        <f>+C35*I6</f>
        <v>14000</v>
      </c>
      <c r="J35" s="10">
        <f>+C35*J6</f>
        <v>17500</v>
      </c>
      <c r="K35" s="10">
        <f>+C35*K6</f>
        <v>10500</v>
      </c>
      <c r="L35" s="10">
        <f>+C35*L6</f>
        <v>14000</v>
      </c>
      <c r="M35" s="10">
        <f>+C35*M6</f>
        <v>29750</v>
      </c>
      <c r="N35" s="10">
        <f>+C35*N6</f>
        <v>12250</v>
      </c>
      <c r="O35" s="10">
        <f>+C35*O6</f>
        <v>14000</v>
      </c>
      <c r="P35" s="6">
        <f t="shared" ref="P35:P38" si="8">SUM(C35:O35)</f>
        <v>176785</v>
      </c>
    </row>
    <row r="36" spans="2:16">
      <c r="B36" s="1" t="s">
        <v>44</v>
      </c>
      <c r="C36" s="19">
        <v>30</v>
      </c>
      <c r="D36" s="10">
        <f>+C36*D7</f>
        <v>27000</v>
      </c>
      <c r="E36" s="10">
        <f>+C36*E7</f>
        <v>24000</v>
      </c>
      <c r="F36" s="10">
        <f>+C36*F7</f>
        <v>25500</v>
      </c>
      <c r="G36" s="10">
        <f>+C36*G7</f>
        <v>21000</v>
      </c>
      <c r="H36" s="10">
        <f>+C36*H7</f>
        <v>27000</v>
      </c>
      <c r="I36" s="10">
        <f>+C36*I7</f>
        <v>12000</v>
      </c>
      <c r="J36" s="10">
        <f>+C36*J7</f>
        <v>15000</v>
      </c>
      <c r="K36" s="10">
        <f>+C36*K7</f>
        <v>21000</v>
      </c>
      <c r="L36" s="10">
        <f>+C36*L7</f>
        <v>27000</v>
      </c>
      <c r="M36" s="10">
        <f>+C36*M7</f>
        <v>18000</v>
      </c>
      <c r="N36" s="10">
        <f>+C36*N7</f>
        <v>21000</v>
      </c>
      <c r="O36" s="10">
        <f>+C36*O7</f>
        <v>24000</v>
      </c>
      <c r="P36" s="6">
        <f t="shared" si="8"/>
        <v>262530</v>
      </c>
    </row>
    <row r="37" spans="2:16">
      <c r="B37" s="1" t="s">
        <v>45</v>
      </c>
      <c r="C37" s="19">
        <v>30</v>
      </c>
      <c r="D37" s="10">
        <f>+C37*D8</f>
        <v>18000</v>
      </c>
      <c r="E37" s="10">
        <f>+C37*E8</f>
        <v>19500</v>
      </c>
      <c r="F37" s="10">
        <f>+C37*F8</f>
        <v>13500</v>
      </c>
      <c r="G37" s="10">
        <f>+C37*G8</f>
        <v>15000</v>
      </c>
      <c r="H37" s="10">
        <f>+C37*H8</f>
        <v>18000</v>
      </c>
      <c r="I37" s="10">
        <f>+C37*I8</f>
        <v>12000</v>
      </c>
      <c r="J37" s="10">
        <f>+C37*J8</f>
        <v>9000</v>
      </c>
      <c r="K37" s="10">
        <f>+C37*K8</f>
        <v>15000</v>
      </c>
      <c r="L37" s="10">
        <f>+C37*L8</f>
        <v>14400</v>
      </c>
      <c r="M37" s="10">
        <f>+C37*M8</f>
        <v>15000</v>
      </c>
      <c r="N37" s="10">
        <f>+C37*N8</f>
        <v>18000</v>
      </c>
      <c r="O37" s="10">
        <f>+C37*O8</f>
        <v>12000</v>
      </c>
      <c r="P37" s="6">
        <f t="shared" si="8"/>
        <v>179430</v>
      </c>
    </row>
    <row r="38" spans="2:16">
      <c r="B38" s="1" t="s">
        <v>46</v>
      </c>
      <c r="C38" s="19">
        <v>40</v>
      </c>
      <c r="D38" s="10">
        <f>+C38*D9</f>
        <v>40000</v>
      </c>
      <c r="E38" s="10">
        <f>+C38*E9</f>
        <v>42000</v>
      </c>
      <c r="F38" s="10">
        <f>+C38*F9</f>
        <v>40000</v>
      </c>
      <c r="G38" s="10">
        <f>+C38*G9</f>
        <v>36000</v>
      </c>
      <c r="H38" s="10">
        <f>+C38*H9</f>
        <v>32000</v>
      </c>
      <c r="I38" s="10">
        <f>+C38*I9</f>
        <v>40000</v>
      </c>
      <c r="J38" s="10">
        <f>+C38*J9</f>
        <v>36000</v>
      </c>
      <c r="K38" s="10">
        <f>+C38*K9</f>
        <v>28000</v>
      </c>
      <c r="L38" s="10">
        <f>+C38*L9</f>
        <v>32000</v>
      </c>
      <c r="M38" s="10">
        <f>+C38*M9</f>
        <v>28000</v>
      </c>
      <c r="N38" s="10">
        <f>+C38*N9</f>
        <v>36000</v>
      </c>
      <c r="O38" s="10">
        <f>+C38*O9</f>
        <v>40000</v>
      </c>
      <c r="P38" s="6">
        <f t="shared" si="8"/>
        <v>430040</v>
      </c>
    </row>
    <row r="39" spans="2:16">
      <c r="B39" s="1" t="s">
        <v>47</v>
      </c>
      <c r="C39" s="19">
        <v>45</v>
      </c>
      <c r="D39" s="10">
        <f>$C$39*D10</f>
        <v>9000</v>
      </c>
      <c r="E39" s="10">
        <f t="shared" ref="E39:P39" si="9">$C$39*E10</f>
        <v>13500</v>
      </c>
      <c r="F39" s="10">
        <f t="shared" si="9"/>
        <v>11250</v>
      </c>
      <c r="G39" s="10">
        <f t="shared" si="9"/>
        <v>6750</v>
      </c>
      <c r="H39" s="10">
        <f t="shared" si="9"/>
        <v>13500</v>
      </c>
      <c r="I39" s="10">
        <f t="shared" si="9"/>
        <v>9000</v>
      </c>
      <c r="J39" s="10">
        <f t="shared" si="9"/>
        <v>11250</v>
      </c>
      <c r="K39" s="10">
        <f t="shared" si="9"/>
        <v>6750</v>
      </c>
      <c r="L39" s="10">
        <f t="shared" si="9"/>
        <v>9000</v>
      </c>
      <c r="M39" s="10">
        <f t="shared" si="9"/>
        <v>6750</v>
      </c>
      <c r="N39" s="10">
        <f t="shared" si="9"/>
        <v>5400</v>
      </c>
      <c r="O39" s="10">
        <f t="shared" si="9"/>
        <v>9000</v>
      </c>
      <c r="P39" s="10">
        <f t="shared" si="9"/>
        <v>111150</v>
      </c>
    </row>
    <row r="40" spans="2:16">
      <c r="B40" s="1" t="s">
        <v>48</v>
      </c>
      <c r="C40" s="19">
        <v>35</v>
      </c>
      <c r="D40" s="10">
        <f>$C$40*D11</f>
        <v>6300</v>
      </c>
      <c r="E40" s="10">
        <f t="shared" ref="E40:P40" si="10">$C$40*E11</f>
        <v>6300</v>
      </c>
      <c r="F40" s="10">
        <f t="shared" si="10"/>
        <v>8050</v>
      </c>
      <c r="G40" s="10">
        <f t="shared" si="10"/>
        <v>7000</v>
      </c>
      <c r="H40" s="10">
        <f t="shared" si="10"/>
        <v>6650</v>
      </c>
      <c r="I40" s="10">
        <f t="shared" si="10"/>
        <v>5950</v>
      </c>
      <c r="J40" s="10">
        <f t="shared" si="10"/>
        <v>7000</v>
      </c>
      <c r="K40" s="10">
        <f t="shared" si="10"/>
        <v>3150</v>
      </c>
      <c r="L40" s="10">
        <f t="shared" si="10"/>
        <v>4550</v>
      </c>
      <c r="M40" s="10">
        <f t="shared" si="10"/>
        <v>10500</v>
      </c>
      <c r="N40" s="10">
        <f t="shared" si="10"/>
        <v>7000</v>
      </c>
      <c r="O40" s="10">
        <f t="shared" si="10"/>
        <v>5250</v>
      </c>
      <c r="P40" s="10">
        <f t="shared" si="10"/>
        <v>77700</v>
      </c>
    </row>
    <row r="41" spans="2:16">
      <c r="B41" s="4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6"/>
    </row>
    <row r="42" spans="2:16">
      <c r="B42" s="7" t="s">
        <v>0</v>
      </c>
      <c r="C42" s="7"/>
      <c r="D42" s="6">
        <f t="shared" ref="D42:O42" si="11">SUM(D34:D40)</f>
        <v>123300</v>
      </c>
      <c r="E42" s="6">
        <f t="shared" si="11"/>
        <v>125050</v>
      </c>
      <c r="F42" s="6">
        <f t="shared" si="11"/>
        <v>121050</v>
      </c>
      <c r="G42" s="6">
        <f t="shared" si="11"/>
        <v>108750</v>
      </c>
      <c r="H42" s="6">
        <f t="shared" si="11"/>
        <v>116900</v>
      </c>
      <c r="I42" s="6">
        <f t="shared" si="11"/>
        <v>98950</v>
      </c>
      <c r="J42" s="6">
        <f t="shared" si="11"/>
        <v>106250</v>
      </c>
      <c r="K42" s="6">
        <f t="shared" si="11"/>
        <v>93400</v>
      </c>
      <c r="L42" s="6">
        <f t="shared" si="11"/>
        <v>108450</v>
      </c>
      <c r="M42" s="6">
        <f t="shared" si="11"/>
        <v>117000</v>
      </c>
      <c r="N42" s="6">
        <f t="shared" si="11"/>
        <v>107150</v>
      </c>
      <c r="O42" s="6">
        <f t="shared" si="11"/>
        <v>113250</v>
      </c>
      <c r="P42" s="6">
        <f>SUM(P34:P40)</f>
        <v>1339650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2:O27"/>
  <sheetViews>
    <sheetView topLeftCell="B3" workbookViewId="0">
      <selection activeCell="B25" sqref="B25"/>
    </sheetView>
  </sheetViews>
  <sheetFormatPr baseColWidth="10" defaultRowHeight="15"/>
  <cols>
    <col min="1" max="1" width="4" customWidth="1"/>
    <col min="2" max="2" width="36.5703125" customWidth="1"/>
  </cols>
  <sheetData>
    <row r="2" spans="2:15" ht="18.75">
      <c r="B2" s="8" t="s">
        <v>20</v>
      </c>
    </row>
    <row r="4" spans="2:15">
      <c r="B4" s="7" t="s">
        <v>19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12" t="s">
        <v>14</v>
      </c>
    </row>
    <row r="5" spans="2:15">
      <c r="B5" s="4" t="s">
        <v>21</v>
      </c>
      <c r="C5" s="10">
        <v>600</v>
      </c>
      <c r="D5" s="10">
        <v>800</v>
      </c>
      <c r="E5" s="10">
        <v>500</v>
      </c>
      <c r="F5" s="10">
        <v>700</v>
      </c>
      <c r="G5" s="10">
        <v>1000</v>
      </c>
      <c r="H5" s="10">
        <v>600</v>
      </c>
      <c r="I5" s="10">
        <v>700</v>
      </c>
      <c r="J5" s="10">
        <v>500</v>
      </c>
      <c r="K5" s="10">
        <v>800</v>
      </c>
      <c r="L5" s="10">
        <v>400</v>
      </c>
      <c r="M5" s="10">
        <v>900</v>
      </c>
      <c r="N5" s="10">
        <v>1200</v>
      </c>
      <c r="O5" s="6">
        <f>SUM(C5:N5)</f>
        <v>8700</v>
      </c>
    </row>
    <row r="6" spans="2:15">
      <c r="B6" s="5" t="s">
        <v>32</v>
      </c>
      <c r="C6" s="10">
        <v>9000</v>
      </c>
      <c r="D6" s="10">
        <v>9000</v>
      </c>
      <c r="E6" s="10">
        <v>9000</v>
      </c>
      <c r="F6" s="10">
        <v>9000</v>
      </c>
      <c r="G6" s="10">
        <v>9000</v>
      </c>
      <c r="H6" s="10">
        <v>9000</v>
      </c>
      <c r="I6" s="10">
        <v>9000</v>
      </c>
      <c r="J6" s="10">
        <v>9000</v>
      </c>
      <c r="K6" s="10">
        <v>9000</v>
      </c>
      <c r="L6" s="10">
        <v>9000</v>
      </c>
      <c r="M6" s="10">
        <v>9000</v>
      </c>
      <c r="N6" s="10">
        <v>9000</v>
      </c>
      <c r="O6" s="6">
        <f t="shared" ref="O6:O15" si="0">SUM(C6:N6)</f>
        <v>108000</v>
      </c>
    </row>
    <row r="7" spans="2:15">
      <c r="B7" s="4" t="s">
        <v>40</v>
      </c>
      <c r="C7" s="10">
        <v>6000</v>
      </c>
      <c r="D7" s="10">
        <v>6000</v>
      </c>
      <c r="E7" s="10">
        <v>6000</v>
      </c>
      <c r="F7" s="10">
        <v>6000</v>
      </c>
      <c r="G7" s="10">
        <v>6000</v>
      </c>
      <c r="H7" s="10">
        <v>6000</v>
      </c>
      <c r="I7" s="10">
        <v>6000</v>
      </c>
      <c r="J7" s="10">
        <v>6000</v>
      </c>
      <c r="K7" s="10">
        <v>6000</v>
      </c>
      <c r="L7" s="10">
        <v>6000</v>
      </c>
      <c r="M7" s="10">
        <v>6000</v>
      </c>
      <c r="N7" s="10">
        <v>6000</v>
      </c>
      <c r="O7" s="6">
        <f t="shared" si="0"/>
        <v>72000</v>
      </c>
    </row>
    <row r="8" spans="2:15">
      <c r="B8" s="4" t="s">
        <v>33</v>
      </c>
      <c r="C8" s="10">
        <v>7500</v>
      </c>
      <c r="D8" s="10">
        <v>7500</v>
      </c>
      <c r="E8" s="10">
        <v>7500</v>
      </c>
      <c r="F8" s="10">
        <v>7500</v>
      </c>
      <c r="G8" s="10">
        <v>7500</v>
      </c>
      <c r="H8" s="10">
        <v>7500</v>
      </c>
      <c r="I8" s="10">
        <v>7500</v>
      </c>
      <c r="J8" s="10">
        <v>7500</v>
      </c>
      <c r="K8" s="10">
        <v>7500</v>
      </c>
      <c r="L8" s="10">
        <v>7500</v>
      </c>
      <c r="M8" s="10">
        <v>7500</v>
      </c>
      <c r="N8" s="10">
        <v>7500</v>
      </c>
      <c r="O8" s="6">
        <f t="shared" si="0"/>
        <v>90000</v>
      </c>
    </row>
    <row r="9" spans="2:15" ht="30">
      <c r="B9" s="14" t="s">
        <v>35</v>
      </c>
      <c r="C9" s="10">
        <v>7500</v>
      </c>
      <c r="D9" s="10">
        <v>7500</v>
      </c>
      <c r="E9" s="10">
        <v>7500</v>
      </c>
      <c r="F9" s="10">
        <v>7500</v>
      </c>
      <c r="G9" s="10">
        <v>7500</v>
      </c>
      <c r="H9" s="10">
        <v>7500</v>
      </c>
      <c r="I9" s="10">
        <v>7500</v>
      </c>
      <c r="J9" s="10">
        <v>7500</v>
      </c>
      <c r="K9" s="10">
        <v>7500</v>
      </c>
      <c r="L9" s="10">
        <v>7500</v>
      </c>
      <c r="M9" s="10">
        <v>7500</v>
      </c>
      <c r="N9" s="10">
        <v>7500</v>
      </c>
      <c r="O9" s="6">
        <f t="shared" si="0"/>
        <v>90000</v>
      </c>
    </row>
    <row r="10" spans="2:15">
      <c r="B10" s="4" t="s">
        <v>36</v>
      </c>
      <c r="C10" s="10">
        <v>5400</v>
      </c>
      <c r="D10" s="10">
        <v>5400</v>
      </c>
      <c r="E10" s="10">
        <v>5400</v>
      </c>
      <c r="F10" s="10">
        <v>5400</v>
      </c>
      <c r="G10" s="10">
        <v>5400</v>
      </c>
      <c r="H10" s="10">
        <v>5400</v>
      </c>
      <c r="I10" s="10">
        <v>5400</v>
      </c>
      <c r="J10" s="10">
        <v>5400</v>
      </c>
      <c r="K10" s="10">
        <v>5400</v>
      </c>
      <c r="L10" s="10">
        <v>5400</v>
      </c>
      <c r="M10" s="10">
        <v>5400</v>
      </c>
      <c r="N10" s="10">
        <v>5400</v>
      </c>
      <c r="O10" s="6">
        <f t="shared" si="0"/>
        <v>64800</v>
      </c>
    </row>
    <row r="11" spans="2:15">
      <c r="B11" s="4" t="s">
        <v>38</v>
      </c>
      <c r="C11" s="10">
        <v>5400</v>
      </c>
      <c r="D11" s="10">
        <v>5400</v>
      </c>
      <c r="E11" s="10">
        <v>5400</v>
      </c>
      <c r="F11" s="10">
        <v>5400</v>
      </c>
      <c r="G11" s="10">
        <v>5400</v>
      </c>
      <c r="H11" s="10">
        <v>5400</v>
      </c>
      <c r="I11" s="10">
        <v>5400</v>
      </c>
      <c r="J11" s="10">
        <v>5400</v>
      </c>
      <c r="K11" s="10">
        <v>5400</v>
      </c>
      <c r="L11" s="10">
        <v>5400</v>
      </c>
      <c r="M11" s="10">
        <v>5400</v>
      </c>
      <c r="N11" s="10">
        <v>5400</v>
      </c>
      <c r="O11" s="6">
        <f t="shared" si="0"/>
        <v>64800</v>
      </c>
    </row>
    <row r="12" spans="2:15">
      <c r="B12" s="4" t="s">
        <v>39</v>
      </c>
      <c r="C12" s="10">
        <v>5364</v>
      </c>
      <c r="D12" s="10">
        <v>5364</v>
      </c>
      <c r="E12" s="10">
        <v>5364</v>
      </c>
      <c r="F12" s="10">
        <v>5364</v>
      </c>
      <c r="G12" s="10">
        <v>5364</v>
      </c>
      <c r="H12" s="10">
        <v>5364</v>
      </c>
      <c r="I12" s="10">
        <v>5364</v>
      </c>
      <c r="J12" s="10">
        <v>5364</v>
      </c>
      <c r="K12" s="10">
        <v>5364</v>
      </c>
      <c r="L12" s="10">
        <v>5364</v>
      </c>
      <c r="M12" s="10">
        <v>5364</v>
      </c>
      <c r="N12" s="10">
        <v>5364</v>
      </c>
      <c r="O12" s="6">
        <f t="shared" si="0"/>
        <v>64368</v>
      </c>
    </row>
    <row r="13" spans="2:15">
      <c r="B13" s="4" t="s">
        <v>25</v>
      </c>
      <c r="C13" s="10">
        <v>480</v>
      </c>
      <c r="D13" s="10">
        <v>480</v>
      </c>
      <c r="E13" s="10">
        <v>480</v>
      </c>
      <c r="F13" s="10">
        <v>480</v>
      </c>
      <c r="G13" s="10">
        <v>480</v>
      </c>
      <c r="H13" s="10">
        <v>480</v>
      </c>
      <c r="I13" s="10">
        <v>480</v>
      </c>
      <c r="J13" s="10">
        <v>480</v>
      </c>
      <c r="K13" s="10">
        <v>480</v>
      </c>
      <c r="L13" s="10">
        <v>480</v>
      </c>
      <c r="M13" s="10">
        <v>480</v>
      </c>
      <c r="N13" s="10">
        <v>480</v>
      </c>
      <c r="O13" s="6">
        <f t="shared" si="0"/>
        <v>5760</v>
      </c>
    </row>
    <row r="14" spans="2:15">
      <c r="B14" s="4" t="s">
        <v>22</v>
      </c>
      <c r="C14" s="10">
        <v>250</v>
      </c>
      <c r="D14" s="10">
        <v>250</v>
      </c>
      <c r="E14" s="10">
        <v>250</v>
      </c>
      <c r="F14" s="10">
        <v>250</v>
      </c>
      <c r="G14" s="10">
        <v>250</v>
      </c>
      <c r="H14" s="10">
        <v>250</v>
      </c>
      <c r="I14" s="10">
        <v>250</v>
      </c>
      <c r="J14" s="10">
        <v>250</v>
      </c>
      <c r="K14" s="10">
        <v>250</v>
      </c>
      <c r="L14" s="10">
        <v>250</v>
      </c>
      <c r="M14" s="10">
        <v>250</v>
      </c>
      <c r="N14" s="10">
        <v>250</v>
      </c>
      <c r="O14" s="6">
        <f t="shared" si="0"/>
        <v>3000</v>
      </c>
    </row>
    <row r="15" spans="2:15">
      <c r="B15" s="4" t="s">
        <v>41</v>
      </c>
      <c r="C15" s="10">
        <v>200</v>
      </c>
      <c r="D15" s="10"/>
      <c r="E15" s="10">
        <v>280</v>
      </c>
      <c r="F15" s="10"/>
      <c r="G15" s="10">
        <v>250</v>
      </c>
      <c r="H15" s="10"/>
      <c r="I15" s="10">
        <v>290</v>
      </c>
      <c r="J15" s="10"/>
      <c r="K15" s="10">
        <v>260</v>
      </c>
      <c r="L15" s="10"/>
      <c r="M15" s="10">
        <v>230</v>
      </c>
      <c r="N15" s="10"/>
      <c r="O15" s="6">
        <f t="shared" si="0"/>
        <v>1510</v>
      </c>
    </row>
    <row r="16" spans="2:15">
      <c r="B16" s="4" t="s">
        <v>26</v>
      </c>
      <c r="C16" s="11">
        <f>SUM(C5:C15)</f>
        <v>47694</v>
      </c>
      <c r="D16" s="11">
        <f>SUM(D5:D15)</f>
        <v>47694</v>
      </c>
      <c r="E16" s="11">
        <f>SUM(E5:E15)</f>
        <v>47674</v>
      </c>
      <c r="F16" s="11">
        <f>SUM(F5:F15)</f>
        <v>47594</v>
      </c>
      <c r="G16" s="11">
        <f>SUM(G5:G15)</f>
        <v>48144</v>
      </c>
      <c r="H16" s="11">
        <f>SUM(H5:H15)</f>
        <v>47494</v>
      </c>
      <c r="I16" s="11">
        <f>SUM(I5:I15)</f>
        <v>47884</v>
      </c>
      <c r="J16" s="11">
        <f>SUM(J5:J15)</f>
        <v>47394</v>
      </c>
      <c r="K16" s="11">
        <f>SUM(K5:K15)</f>
        <v>47954</v>
      </c>
      <c r="L16" s="11">
        <f>SUM(L5:L15)</f>
        <v>47294</v>
      </c>
      <c r="M16" s="11">
        <f>SUM(M5:M15)</f>
        <v>48024</v>
      </c>
      <c r="N16" s="11">
        <f>SUM(N5:N15)</f>
        <v>48094</v>
      </c>
      <c r="O16" s="11">
        <f>SUM(O5:O15)</f>
        <v>572938</v>
      </c>
    </row>
    <row r="19" spans="2:15" ht="18.75">
      <c r="B19" s="8" t="s">
        <v>24</v>
      </c>
    </row>
    <row r="21" spans="2:15">
      <c r="B21" s="7" t="s">
        <v>19</v>
      </c>
      <c r="C21" s="3" t="s">
        <v>2</v>
      </c>
      <c r="D21" s="3" t="s">
        <v>3</v>
      </c>
      <c r="E21" s="3" t="s">
        <v>4</v>
      </c>
      <c r="F21" s="3" t="s">
        <v>5</v>
      </c>
      <c r="G21" s="3" t="s">
        <v>6</v>
      </c>
      <c r="H21" s="3" t="s">
        <v>7</v>
      </c>
      <c r="I21" s="3" t="s">
        <v>8</v>
      </c>
      <c r="J21" s="3" t="s">
        <v>9</v>
      </c>
      <c r="K21" s="3" t="s">
        <v>10</v>
      </c>
      <c r="L21" s="3" t="s">
        <v>11</v>
      </c>
      <c r="M21" s="3" t="s">
        <v>12</v>
      </c>
      <c r="N21" s="3" t="s">
        <v>13</v>
      </c>
      <c r="O21" s="12" t="s">
        <v>14</v>
      </c>
    </row>
    <row r="22" spans="2:15">
      <c r="B22" s="4" t="s">
        <v>27</v>
      </c>
      <c r="C22" s="10"/>
      <c r="D22" s="10">
        <v>1000</v>
      </c>
      <c r="E22" s="10"/>
      <c r="F22" s="10"/>
      <c r="G22" s="10">
        <v>1000</v>
      </c>
      <c r="H22" s="10"/>
      <c r="I22" s="10"/>
      <c r="J22" s="10"/>
      <c r="K22" s="10"/>
      <c r="L22" s="10"/>
      <c r="M22" s="10"/>
      <c r="N22" s="10">
        <v>1000</v>
      </c>
      <c r="O22" s="6">
        <f>SUM(C22:N22)</f>
        <v>3000</v>
      </c>
    </row>
    <row r="23" spans="2:15">
      <c r="B23" s="4" t="s">
        <v>28</v>
      </c>
      <c r="C23" s="10"/>
      <c r="D23" s="10">
        <v>500</v>
      </c>
      <c r="E23" s="10"/>
      <c r="F23" s="10"/>
      <c r="G23" s="10">
        <v>500</v>
      </c>
      <c r="H23" s="10"/>
      <c r="I23" s="10"/>
      <c r="J23" s="10"/>
      <c r="K23" s="10"/>
      <c r="L23" s="10"/>
      <c r="M23" s="10"/>
      <c r="N23" s="10">
        <v>500</v>
      </c>
      <c r="O23" s="6">
        <f t="shared" ref="O23:O26" si="1">SUM(C23:N23)</f>
        <v>1500</v>
      </c>
    </row>
    <row r="24" spans="2:15" ht="30">
      <c r="B24" s="15" t="s">
        <v>34</v>
      </c>
      <c r="C24" s="16">
        <v>7500</v>
      </c>
      <c r="D24" s="16">
        <v>7500</v>
      </c>
      <c r="E24" s="16">
        <v>7500</v>
      </c>
      <c r="F24" s="16">
        <v>7500</v>
      </c>
      <c r="G24" s="16">
        <v>7500</v>
      </c>
      <c r="H24" s="16">
        <v>7500</v>
      </c>
      <c r="I24" s="16">
        <v>7500</v>
      </c>
      <c r="J24" s="16">
        <v>7500</v>
      </c>
      <c r="K24" s="16">
        <v>7500</v>
      </c>
      <c r="L24" s="16">
        <v>7500</v>
      </c>
      <c r="M24" s="16">
        <v>7500</v>
      </c>
      <c r="N24" s="16">
        <v>7500</v>
      </c>
      <c r="O24" s="6">
        <f t="shared" si="1"/>
        <v>90000</v>
      </c>
    </row>
    <row r="25" spans="2:15">
      <c r="B25" s="17" t="s">
        <v>37</v>
      </c>
      <c r="C25" s="16">
        <v>5400</v>
      </c>
      <c r="D25" s="16">
        <v>5400</v>
      </c>
      <c r="E25" s="16">
        <v>5400</v>
      </c>
      <c r="F25" s="16">
        <v>5400</v>
      </c>
      <c r="G25" s="16">
        <v>5400</v>
      </c>
      <c r="H25" s="16">
        <v>5400</v>
      </c>
      <c r="I25" s="16">
        <v>5400</v>
      </c>
      <c r="J25" s="16">
        <v>5400</v>
      </c>
      <c r="K25" s="16">
        <v>5400</v>
      </c>
      <c r="L25" s="16">
        <v>5400</v>
      </c>
      <c r="M25" s="16">
        <v>5400</v>
      </c>
      <c r="N25" s="16">
        <v>5400</v>
      </c>
      <c r="O25" s="6">
        <f t="shared" si="1"/>
        <v>64800</v>
      </c>
    </row>
    <row r="26" spans="2:15">
      <c r="B26" s="4" t="s">
        <v>29</v>
      </c>
      <c r="C26" s="10">
        <v>400</v>
      </c>
      <c r="D26" s="10">
        <v>600</v>
      </c>
      <c r="E26" s="10">
        <v>300</v>
      </c>
      <c r="F26" s="10">
        <v>400</v>
      </c>
      <c r="G26" s="10">
        <v>600</v>
      </c>
      <c r="H26" s="10">
        <v>400</v>
      </c>
      <c r="I26" s="10">
        <v>600</v>
      </c>
      <c r="J26" s="10">
        <v>300</v>
      </c>
      <c r="K26" s="10">
        <v>400</v>
      </c>
      <c r="L26" s="10">
        <v>600</v>
      </c>
      <c r="M26" s="10">
        <v>400</v>
      </c>
      <c r="N26" s="10">
        <v>600</v>
      </c>
      <c r="O26" s="6">
        <f t="shared" si="1"/>
        <v>5600</v>
      </c>
    </row>
    <row r="27" spans="2:15">
      <c r="B27" s="4" t="s">
        <v>23</v>
      </c>
      <c r="C27" s="6">
        <f>SUM(C22:C26)</f>
        <v>13300</v>
      </c>
      <c r="D27" s="6">
        <f t="shared" ref="D27:N27" si="2">SUM(D22:D26)</f>
        <v>15000</v>
      </c>
      <c r="E27" s="6">
        <f t="shared" si="2"/>
        <v>13200</v>
      </c>
      <c r="F27" s="6">
        <f t="shared" si="2"/>
        <v>13300</v>
      </c>
      <c r="G27" s="6">
        <f t="shared" si="2"/>
        <v>15000</v>
      </c>
      <c r="H27" s="6">
        <f t="shared" si="2"/>
        <v>13300</v>
      </c>
      <c r="I27" s="6">
        <f t="shared" si="2"/>
        <v>13500</v>
      </c>
      <c r="J27" s="6">
        <f t="shared" si="2"/>
        <v>13200</v>
      </c>
      <c r="K27" s="6">
        <f t="shared" si="2"/>
        <v>13300</v>
      </c>
      <c r="L27" s="6">
        <f t="shared" si="2"/>
        <v>13500</v>
      </c>
      <c r="M27" s="6">
        <f t="shared" si="2"/>
        <v>13300</v>
      </c>
      <c r="N27" s="6">
        <f t="shared" si="2"/>
        <v>15000</v>
      </c>
      <c r="O27" s="6">
        <f t="shared" ref="O27" si="3">SUM(O24:O26)</f>
        <v>160400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B2:O12"/>
  <sheetViews>
    <sheetView tabSelected="1" topLeftCell="B1" workbookViewId="0">
      <selection activeCell="L14" sqref="L14"/>
    </sheetView>
  </sheetViews>
  <sheetFormatPr baseColWidth="10" defaultRowHeight="15"/>
  <cols>
    <col min="1" max="1" width="8" customWidth="1"/>
    <col min="2" max="2" width="38" customWidth="1"/>
    <col min="15" max="15" width="13.140625" customWidth="1"/>
  </cols>
  <sheetData>
    <row r="2" spans="2:15" ht="18.75">
      <c r="B2" s="8" t="s">
        <v>53</v>
      </c>
    </row>
    <row r="4" spans="2:15">
      <c r="B4" s="7" t="s">
        <v>19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12" t="s">
        <v>14</v>
      </c>
    </row>
    <row r="5" spans="2:15">
      <c r="B5" s="4" t="s">
        <v>54</v>
      </c>
      <c r="C5" s="10">
        <f>'PO 8B'!D42</f>
        <v>123300</v>
      </c>
      <c r="D5" s="10">
        <f>'PO 8B'!E42</f>
        <v>125050</v>
      </c>
      <c r="E5" s="10">
        <f>'PO 8B'!F42</f>
        <v>121050</v>
      </c>
      <c r="F5" s="10">
        <f>'PO 8B'!G42</f>
        <v>108750</v>
      </c>
      <c r="G5" s="10">
        <f>'PO 8B'!H42</f>
        <v>116900</v>
      </c>
      <c r="H5" s="10">
        <f>'PO 8B'!I42</f>
        <v>98950</v>
      </c>
      <c r="I5" s="10">
        <f>'PO 8B'!J42</f>
        <v>106250</v>
      </c>
      <c r="J5" s="10">
        <f>'PO 8B'!K42</f>
        <v>93400</v>
      </c>
      <c r="K5" s="10">
        <f>'PO 8B'!L42</f>
        <v>108450</v>
      </c>
      <c r="L5" s="10">
        <f>'PO 8B'!M42</f>
        <v>117000</v>
      </c>
      <c r="M5" s="10">
        <f>'PO 8B'!N42</f>
        <v>107150</v>
      </c>
      <c r="N5" s="10">
        <f>'PO 8B'!O42</f>
        <v>113250</v>
      </c>
      <c r="O5" s="6">
        <f>SUM(C5:N5)</f>
        <v>1339500</v>
      </c>
    </row>
    <row r="6" spans="2:15" ht="15.75" thickBot="1">
      <c r="B6" s="4" t="s">
        <v>55</v>
      </c>
      <c r="C6" s="22">
        <f>'PO 8B'!D28</f>
        <v>39800</v>
      </c>
      <c r="D6" s="22">
        <f>'PO 8B'!E28</f>
        <v>40050</v>
      </c>
      <c r="E6" s="22">
        <f>'PO 8B'!F28</f>
        <v>38900</v>
      </c>
      <c r="F6" s="22">
        <f>'PO 8B'!G28</f>
        <v>34750</v>
      </c>
      <c r="G6" s="22">
        <f>'PO 8B'!H28</f>
        <v>38300</v>
      </c>
      <c r="H6" s="22">
        <f>'PO 8B'!I28</f>
        <v>30300</v>
      </c>
      <c r="I6" s="22">
        <f>'PO 8B'!J28</f>
        <v>33250</v>
      </c>
      <c r="J6" s="22">
        <f>'PO 8B'!K28</f>
        <v>30650</v>
      </c>
      <c r="K6" s="22">
        <f>'PO 8B'!L28</f>
        <v>35380</v>
      </c>
      <c r="L6" s="22">
        <f>'PO 8B'!M28</f>
        <v>37050</v>
      </c>
      <c r="M6" s="22">
        <f>'PO 8B'!N28</f>
        <v>34300</v>
      </c>
      <c r="N6" s="22">
        <f>'PO 8B'!O28</f>
        <v>36100</v>
      </c>
      <c r="O6" s="23">
        <f>'PO 8B'!P28</f>
        <v>428904</v>
      </c>
    </row>
    <row r="7" spans="2:15">
      <c r="B7" s="4" t="s">
        <v>30</v>
      </c>
      <c r="C7" s="20">
        <f>C5-C6</f>
        <v>83500</v>
      </c>
      <c r="D7" s="20">
        <f t="shared" ref="D7:O7" si="0">D5-D6</f>
        <v>85000</v>
      </c>
      <c r="E7" s="20">
        <f t="shared" si="0"/>
        <v>82150</v>
      </c>
      <c r="F7" s="20">
        <f t="shared" si="0"/>
        <v>74000</v>
      </c>
      <c r="G7" s="20">
        <f t="shared" si="0"/>
        <v>78600</v>
      </c>
      <c r="H7" s="20">
        <f t="shared" si="0"/>
        <v>68650</v>
      </c>
      <c r="I7" s="20">
        <f t="shared" si="0"/>
        <v>73000</v>
      </c>
      <c r="J7" s="20">
        <f t="shared" si="0"/>
        <v>62750</v>
      </c>
      <c r="K7" s="20">
        <f t="shared" si="0"/>
        <v>73070</v>
      </c>
      <c r="L7" s="20">
        <f t="shared" si="0"/>
        <v>79950</v>
      </c>
      <c r="M7" s="20">
        <f t="shared" si="0"/>
        <v>72850</v>
      </c>
      <c r="N7" s="20">
        <f t="shared" si="0"/>
        <v>77150</v>
      </c>
      <c r="O7" s="21">
        <f t="shared" si="0"/>
        <v>910596</v>
      </c>
    </row>
    <row r="8" spans="2:15">
      <c r="B8" s="4" t="s">
        <v>31</v>
      </c>
      <c r="C8" s="10">
        <f>'PGA y PGV'!C16</f>
        <v>47694</v>
      </c>
      <c r="D8" s="10">
        <f>'PGA y PGV'!D16</f>
        <v>47694</v>
      </c>
      <c r="E8" s="10">
        <f>'PGA y PGV'!E16</f>
        <v>47674</v>
      </c>
      <c r="F8" s="10">
        <f>'PGA y PGV'!F16</f>
        <v>47594</v>
      </c>
      <c r="G8" s="10">
        <f>'PGA y PGV'!G16</f>
        <v>48144</v>
      </c>
      <c r="H8" s="10">
        <f>'PGA y PGV'!H16</f>
        <v>47494</v>
      </c>
      <c r="I8" s="10">
        <f>'PGA y PGV'!I16</f>
        <v>47884</v>
      </c>
      <c r="J8" s="10">
        <f>'PGA y PGV'!J16</f>
        <v>47394</v>
      </c>
      <c r="K8" s="10">
        <f>'PGA y PGV'!K16</f>
        <v>47954</v>
      </c>
      <c r="L8" s="10">
        <f>'PGA y PGV'!L16</f>
        <v>47294</v>
      </c>
      <c r="M8" s="10">
        <f>'PGA y PGV'!M16</f>
        <v>48024</v>
      </c>
      <c r="N8" s="10">
        <f>'PGA y PGV'!N16</f>
        <v>48094</v>
      </c>
      <c r="O8" s="6">
        <f>'PGA y PGV'!O16</f>
        <v>572938</v>
      </c>
    </row>
    <row r="9" spans="2:15" ht="15.75" thickBot="1">
      <c r="B9" s="4" t="s">
        <v>56</v>
      </c>
      <c r="C9" s="22">
        <f>'PGA y PGV'!C27</f>
        <v>13300</v>
      </c>
      <c r="D9" s="22">
        <f>'PGA y PGV'!D27</f>
        <v>15000</v>
      </c>
      <c r="E9" s="22">
        <f>'PGA y PGV'!E27</f>
        <v>13200</v>
      </c>
      <c r="F9" s="22">
        <f>'PGA y PGV'!F27</f>
        <v>13300</v>
      </c>
      <c r="G9" s="22">
        <f>'PGA y PGV'!G27</f>
        <v>15000</v>
      </c>
      <c r="H9" s="22">
        <f>'PGA y PGV'!H27</f>
        <v>13300</v>
      </c>
      <c r="I9" s="22">
        <f>'PGA y PGV'!I27</f>
        <v>13500</v>
      </c>
      <c r="J9" s="22">
        <f>'PGA y PGV'!J27</f>
        <v>13200</v>
      </c>
      <c r="K9" s="22">
        <f>'PGA y PGV'!K27</f>
        <v>13300</v>
      </c>
      <c r="L9" s="22">
        <f>'PGA y PGV'!L27</f>
        <v>13500</v>
      </c>
      <c r="M9" s="22">
        <f>'PGA y PGV'!M27</f>
        <v>13300</v>
      </c>
      <c r="N9" s="22">
        <f>'PGA y PGV'!N27</f>
        <v>15000</v>
      </c>
      <c r="O9" s="23">
        <f>'PGA y PGV'!O27</f>
        <v>160400</v>
      </c>
    </row>
    <row r="10" spans="2:15">
      <c r="B10" s="4" t="s">
        <v>57</v>
      </c>
      <c r="C10" s="20">
        <f>C7-C8-C9</f>
        <v>22506</v>
      </c>
      <c r="D10" s="20">
        <f t="shared" ref="D10:O10" si="1">D7-D8-D9</f>
        <v>22306</v>
      </c>
      <c r="E10" s="20">
        <f t="shared" si="1"/>
        <v>21276</v>
      </c>
      <c r="F10" s="20">
        <f t="shared" si="1"/>
        <v>13106</v>
      </c>
      <c r="G10" s="20">
        <f t="shared" si="1"/>
        <v>15456</v>
      </c>
      <c r="H10" s="20">
        <f t="shared" si="1"/>
        <v>7856</v>
      </c>
      <c r="I10" s="20">
        <f t="shared" si="1"/>
        <v>11616</v>
      </c>
      <c r="J10" s="20">
        <f t="shared" si="1"/>
        <v>2156</v>
      </c>
      <c r="K10" s="20">
        <f t="shared" si="1"/>
        <v>11816</v>
      </c>
      <c r="L10" s="20">
        <f t="shared" si="1"/>
        <v>19156</v>
      </c>
      <c r="M10" s="20">
        <f t="shared" si="1"/>
        <v>11526</v>
      </c>
      <c r="N10" s="20">
        <f t="shared" si="1"/>
        <v>14056</v>
      </c>
      <c r="O10" s="21">
        <f t="shared" si="1"/>
        <v>177258</v>
      </c>
    </row>
    <row r="11" spans="2:15" ht="15.75" thickBot="1">
      <c r="B11" s="4" t="s">
        <v>58</v>
      </c>
      <c r="C11" s="22">
        <f>C10*10%</f>
        <v>2250.6</v>
      </c>
      <c r="D11" s="22">
        <f t="shared" ref="D11:O11" si="2">D10*10%</f>
        <v>2230.6</v>
      </c>
      <c r="E11" s="22">
        <f t="shared" si="2"/>
        <v>2127.6</v>
      </c>
      <c r="F11" s="22">
        <f t="shared" si="2"/>
        <v>1310.6000000000001</v>
      </c>
      <c r="G11" s="22">
        <f t="shared" si="2"/>
        <v>1545.6000000000001</v>
      </c>
      <c r="H11" s="22">
        <f t="shared" si="2"/>
        <v>785.6</v>
      </c>
      <c r="I11" s="22">
        <f t="shared" si="2"/>
        <v>1161.6000000000001</v>
      </c>
      <c r="J11" s="22">
        <f t="shared" si="2"/>
        <v>215.60000000000002</v>
      </c>
      <c r="K11" s="22">
        <f t="shared" si="2"/>
        <v>1181.6000000000001</v>
      </c>
      <c r="L11" s="22">
        <f t="shared" si="2"/>
        <v>1915.6000000000001</v>
      </c>
      <c r="M11" s="22">
        <f t="shared" si="2"/>
        <v>1152.6000000000001</v>
      </c>
      <c r="N11" s="22">
        <f t="shared" si="2"/>
        <v>1405.6000000000001</v>
      </c>
      <c r="O11" s="23">
        <f t="shared" si="2"/>
        <v>17725.8</v>
      </c>
    </row>
    <row r="12" spans="2:15">
      <c r="B12" s="13" t="s">
        <v>59</v>
      </c>
      <c r="C12" s="24">
        <f>C10-C11</f>
        <v>20255.400000000001</v>
      </c>
      <c r="D12" s="24">
        <f t="shared" ref="D12:O12" si="3">D10-D11</f>
        <v>20075.400000000001</v>
      </c>
      <c r="E12" s="24">
        <f t="shared" si="3"/>
        <v>19148.400000000001</v>
      </c>
      <c r="F12" s="24">
        <f t="shared" si="3"/>
        <v>11795.4</v>
      </c>
      <c r="G12" s="24">
        <f t="shared" si="3"/>
        <v>13910.4</v>
      </c>
      <c r="H12" s="24">
        <f t="shared" si="3"/>
        <v>7070.4</v>
      </c>
      <c r="I12" s="24">
        <f t="shared" si="3"/>
        <v>10454.4</v>
      </c>
      <c r="J12" s="24">
        <f t="shared" si="3"/>
        <v>1940.4</v>
      </c>
      <c r="K12" s="24">
        <f t="shared" si="3"/>
        <v>10634.4</v>
      </c>
      <c r="L12" s="24">
        <f t="shared" si="3"/>
        <v>17240.400000000001</v>
      </c>
      <c r="M12" s="24">
        <f t="shared" si="3"/>
        <v>10373.4</v>
      </c>
      <c r="N12" s="24">
        <f t="shared" si="3"/>
        <v>12650.4</v>
      </c>
      <c r="O12" s="24">
        <f t="shared" si="3"/>
        <v>159532.20000000001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 8B</vt:lpstr>
      <vt:lpstr>PGA y PGV</vt:lpstr>
      <vt:lpstr>EDO. DE RESULTADOS</vt:lpstr>
    </vt:vector>
  </TitlesOfParts>
  <Company>Universidad Tecnologica de la Selva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Jimenez Moreno</dc:creator>
  <cp:lastModifiedBy>PC</cp:lastModifiedBy>
  <dcterms:created xsi:type="dcterms:W3CDTF">2021-08-06T13:46:38Z</dcterms:created>
  <dcterms:modified xsi:type="dcterms:W3CDTF">2022-10-14T06:26:19Z</dcterms:modified>
</cp:coreProperties>
</file>