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activeTab="1"/>
  </bookViews>
  <sheets>
    <sheet name="Hoja1" sheetId="1" r:id="rId1"/>
    <sheet name="Hoja2" sheetId="2" r:id="rId2"/>
  </sheets>
  <definedNames>
    <definedName name="solver_adj" localSheetId="1" hidden="1">Hoja2!$D$7:$D$14</definedName>
    <definedName name="solver_cvg" localSheetId="1" hidden="1">0.0001</definedName>
    <definedName name="solver_drv" localSheetId="1" hidden="1">2</definedName>
    <definedName name="solver_eng" localSheetId="1" hidden="1">2</definedName>
    <definedName name="solver_est" localSheetId="1" hidden="1">1</definedName>
    <definedName name="solver_itr" localSheetId="1" hidden="1">2147483647</definedName>
    <definedName name="solver_lhs1" localSheetId="1" hidden="1">Hoja2!$D$15</definedName>
    <definedName name="solver_lhs2" localSheetId="1" hidden="1">Hoja2!$D$7</definedName>
    <definedName name="solver_lhs3" localSheetId="1" hidden="1">Hoja2!$D$7:$D$14</definedName>
    <definedName name="solver_lhs4" localSheetId="1" hidden="1">Hoja2!$D$7:$D$14</definedName>
    <definedName name="solver_lhs5" localSheetId="1" hidden="1">Hoja2!$D$7:$D$14</definedName>
    <definedName name="solver_lhs6" localSheetId="1" hidden="1">Hoja2!$D$7:$D$14</definedName>
    <definedName name="solver_lhs7" localSheetId="1" hidden="1">Hoja2!$D$8</definedName>
    <definedName name="solver_lhs8" localSheetId="1" hidden="1">Hoja2!$E$15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8</definedName>
    <definedName name="solver_nwt" localSheetId="1" hidden="1">1</definedName>
    <definedName name="solver_opt" localSheetId="1" hidden="1">Hoja2!$D$15</definedName>
    <definedName name="solver_pre" localSheetId="1" hidden="1">0.000001</definedName>
    <definedName name="solver_rbv" localSheetId="1" hidden="1">2</definedName>
    <definedName name="solver_rel1" localSheetId="1" hidden="1">1</definedName>
    <definedName name="solver_rel2" localSheetId="1" hidden="1">3</definedName>
    <definedName name="solver_rel3" localSheetId="1" hidden="1">1</definedName>
    <definedName name="solver_rel4" localSheetId="1" hidden="1">1</definedName>
    <definedName name="solver_rel5" localSheetId="1" hidden="1">4</definedName>
    <definedName name="solver_rel6" localSheetId="1" hidden="1">3</definedName>
    <definedName name="solver_rel7" localSheetId="1" hidden="1">1</definedName>
    <definedName name="solver_rel8" localSheetId="1" hidden="1">1</definedName>
    <definedName name="solver_rhs1" localSheetId="1" hidden="1">Hoja2!$H$16</definedName>
    <definedName name="solver_rhs2" localSheetId="1" hidden="1">Hoja2!$M$10</definedName>
    <definedName name="solver_rhs3" localSheetId="1" hidden="1">Hoja2!$M$13</definedName>
    <definedName name="solver_rhs4" localSheetId="1" hidden="1">Hoja2!$M$13</definedName>
    <definedName name="solver_rhs5" localSheetId="1" hidden="1">entero</definedName>
    <definedName name="solver_rhs6" localSheetId="1" hidden="1">Hoja2!$K$8</definedName>
    <definedName name="solver_rhs7" localSheetId="1" hidden="1">Hoja2!$M$11</definedName>
    <definedName name="solver_rhs8" localSheetId="1" hidden="1">Hoja2!$E$16</definedName>
    <definedName name="solver_rlx" localSheetId="1" hidden="1">2</definedName>
    <definedName name="solver_rsd" localSheetId="1" hidden="1">0</definedName>
    <definedName name="solver_scl" localSheetId="1" hidden="1">2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1</definedName>
    <definedName name="solver_val" localSheetId="1" hidden="1">0</definedName>
    <definedName name="solver_ver" localSheetId="1" hidden="1">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2" l="1"/>
  <c r="H9" i="2"/>
  <c r="H10" i="2"/>
  <c r="I10" i="2" s="1"/>
  <c r="H11" i="2"/>
  <c r="I11" i="2" s="1"/>
  <c r="H12" i="2"/>
  <c r="I12" i="2" s="1"/>
  <c r="H13" i="2"/>
  <c r="I13" i="2" s="1"/>
  <c r="H14" i="2"/>
  <c r="H7" i="2"/>
  <c r="I8" i="2"/>
  <c r="I9" i="2"/>
  <c r="I14" i="2"/>
  <c r="D15" i="2"/>
  <c r="E8" i="2"/>
  <c r="E9" i="2"/>
  <c r="E10" i="2"/>
  <c r="E11" i="2"/>
  <c r="E12" i="2"/>
  <c r="E13" i="2"/>
  <c r="E14" i="2"/>
  <c r="E7" i="2"/>
  <c r="E15" i="2" l="1"/>
  <c r="H15" i="2"/>
  <c r="I7" i="2"/>
  <c r="I15" i="2" s="1"/>
  <c r="B21" i="1"/>
  <c r="B19" i="1"/>
  <c r="C16" i="2" l="1"/>
  <c r="P5" i="1"/>
  <c r="P11" i="1"/>
  <c r="P10" i="1"/>
  <c r="P17" i="1"/>
  <c r="P12" i="1"/>
  <c r="P3" i="1"/>
  <c r="P4" i="1"/>
  <c r="P18" i="1"/>
  <c r="P7" i="1"/>
  <c r="P8" i="1"/>
  <c r="P9" i="1"/>
  <c r="P16" i="1"/>
  <c r="P14" i="1"/>
  <c r="P13" i="1"/>
  <c r="P15" i="1"/>
  <c r="P6" i="1"/>
  <c r="M5" i="1"/>
  <c r="N5" i="1" s="1"/>
  <c r="M11" i="1"/>
  <c r="N11" i="1" s="1"/>
  <c r="M10" i="1"/>
  <c r="N10" i="1" s="1"/>
  <c r="M17" i="1"/>
  <c r="N17" i="1" s="1"/>
  <c r="M12" i="1"/>
  <c r="N12" i="1" s="1"/>
  <c r="M3" i="1"/>
  <c r="N3" i="1" s="1"/>
  <c r="M4" i="1"/>
  <c r="N4" i="1" s="1"/>
  <c r="M18" i="1"/>
  <c r="N18" i="1" s="1"/>
  <c r="M7" i="1"/>
  <c r="N7" i="1" s="1"/>
  <c r="M8" i="1"/>
  <c r="N8" i="1" s="1"/>
  <c r="M9" i="1"/>
  <c r="N9" i="1" s="1"/>
  <c r="M16" i="1"/>
  <c r="N16" i="1" s="1"/>
  <c r="M14" i="1"/>
  <c r="N14" i="1" s="1"/>
  <c r="M13" i="1"/>
  <c r="N13" i="1" s="1"/>
  <c r="M15" i="1"/>
  <c r="N15" i="1" s="1"/>
  <c r="M6" i="1"/>
  <c r="N6" i="1" s="1"/>
  <c r="L5" i="1"/>
  <c r="L11" i="1"/>
  <c r="L10" i="1"/>
  <c r="L17" i="1"/>
  <c r="L12" i="1"/>
  <c r="L3" i="1"/>
  <c r="L4" i="1"/>
  <c r="L18" i="1"/>
  <c r="L7" i="1"/>
  <c r="L8" i="1"/>
  <c r="L9" i="1"/>
  <c r="L16" i="1"/>
  <c r="L14" i="1"/>
  <c r="L13" i="1"/>
  <c r="L15" i="1"/>
  <c r="L6" i="1"/>
  <c r="G5" i="1"/>
  <c r="H5" i="1" s="1"/>
  <c r="G11" i="1"/>
  <c r="H11" i="1" s="1"/>
  <c r="G10" i="1"/>
  <c r="H10" i="1" s="1"/>
  <c r="Q10" i="1" s="1"/>
  <c r="R10" i="1" s="1"/>
  <c r="G17" i="1"/>
  <c r="H17" i="1" s="1"/>
  <c r="Q17" i="1" s="1"/>
  <c r="R17" i="1" s="1"/>
  <c r="G12" i="1"/>
  <c r="H12" i="1" s="1"/>
  <c r="Q12" i="1" s="1"/>
  <c r="R12" i="1" s="1"/>
  <c r="G3" i="1"/>
  <c r="H3" i="1" s="1"/>
  <c r="Q3" i="1" s="1"/>
  <c r="R3" i="1" s="1"/>
  <c r="G4" i="1"/>
  <c r="H4" i="1" s="1"/>
  <c r="Q4" i="1" s="1"/>
  <c r="R4" i="1" s="1"/>
  <c r="G18" i="1"/>
  <c r="H18" i="1" s="1"/>
  <c r="Q18" i="1" s="1"/>
  <c r="R18" i="1" s="1"/>
  <c r="G7" i="1"/>
  <c r="H7" i="1" s="1"/>
  <c r="Q7" i="1" s="1"/>
  <c r="R7" i="1" s="1"/>
  <c r="G8" i="1"/>
  <c r="H8" i="1" s="1"/>
  <c r="Q8" i="1" s="1"/>
  <c r="R8" i="1" s="1"/>
  <c r="G9" i="1"/>
  <c r="H9" i="1" s="1"/>
  <c r="Q9" i="1" s="1"/>
  <c r="R9" i="1" s="1"/>
  <c r="G16" i="1"/>
  <c r="H16" i="1" s="1"/>
  <c r="Q16" i="1" s="1"/>
  <c r="R16" i="1" s="1"/>
  <c r="G14" i="1"/>
  <c r="H14" i="1" s="1"/>
  <c r="Q14" i="1" s="1"/>
  <c r="R14" i="1" s="1"/>
  <c r="G13" i="1"/>
  <c r="H13" i="1" s="1"/>
  <c r="Q13" i="1" s="1"/>
  <c r="R13" i="1" s="1"/>
  <c r="G15" i="1"/>
  <c r="H15" i="1" s="1"/>
  <c r="Q15" i="1" s="1"/>
  <c r="R15" i="1" s="1"/>
  <c r="G6" i="1"/>
  <c r="H6" i="1" s="1"/>
  <c r="Q6" i="1" s="1"/>
  <c r="R6" i="1" s="1"/>
  <c r="F5" i="1"/>
  <c r="F11" i="1"/>
  <c r="F10" i="1"/>
  <c r="F17" i="1"/>
  <c r="F12" i="1"/>
  <c r="F3" i="1"/>
  <c r="F4" i="1"/>
  <c r="F18" i="1"/>
  <c r="F7" i="1"/>
  <c r="F8" i="1"/>
  <c r="F9" i="1"/>
  <c r="F16" i="1"/>
  <c r="F14" i="1"/>
  <c r="F13" i="1"/>
  <c r="F15" i="1"/>
  <c r="F6" i="1"/>
  <c r="Q11" i="1" l="1"/>
  <c r="R11" i="1" s="1"/>
  <c r="Q5" i="1"/>
  <c r="R5" i="1" s="1"/>
</calcChain>
</file>

<file path=xl/sharedStrings.xml><?xml version="1.0" encoding="utf-8"?>
<sst xmlns="http://schemas.openxmlformats.org/spreadsheetml/2006/main" count="63" uniqueCount="60">
  <si>
    <t>CONCENTRADO DE CALIFICACIONES</t>
  </si>
  <si>
    <t>contreras marin guadalupe</t>
  </si>
  <si>
    <t>meza luna carmen</t>
  </si>
  <si>
    <t>lopez garcia sandra</t>
  </si>
  <si>
    <t>umina torres adrian</t>
  </si>
  <si>
    <t>muñoz pineda juan</t>
  </si>
  <si>
    <t>aguilar sanchez jose</t>
  </si>
  <si>
    <t>bertin aguirre fabian</t>
  </si>
  <si>
    <t xml:space="preserve">zabala camas ana </t>
  </si>
  <si>
    <t>grajales ruiz francisco</t>
  </si>
  <si>
    <t>guzman de la cruz cristel</t>
  </si>
  <si>
    <t>hernandez hernandez marcos</t>
  </si>
  <si>
    <t>penie can ivan</t>
  </si>
  <si>
    <t xml:space="preserve">olivares perez alejandra </t>
  </si>
  <si>
    <t>najera albores rubi</t>
  </si>
  <si>
    <t xml:space="preserve">penagos camey mario </t>
  </si>
  <si>
    <t>diaz diaz darwin</t>
  </si>
  <si>
    <t>NOMBRES</t>
  </si>
  <si>
    <t>RESUMEN</t>
  </si>
  <si>
    <t>MAPA CONCEPTUAL</t>
  </si>
  <si>
    <t>ENSAYO</t>
  </si>
  <si>
    <t>CUADRO SINOPTICO</t>
  </si>
  <si>
    <t>SUMATORIA</t>
  </si>
  <si>
    <t>PROMEDIO</t>
  </si>
  <si>
    <t>PORCENTAJE</t>
  </si>
  <si>
    <t>EXPOSICION1</t>
  </si>
  <si>
    <t>EXPOSICION 2</t>
  </si>
  <si>
    <t>MAQUETA</t>
  </si>
  <si>
    <t>SUMATORIA2</t>
  </si>
  <si>
    <t>PROMEDIO2</t>
  </si>
  <si>
    <t>PORCENTAJE 35%</t>
  </si>
  <si>
    <t>EXAMEN</t>
  </si>
  <si>
    <t>PORCENTAJE 40</t>
  </si>
  <si>
    <t>CALIFICACION PORCENTUAL</t>
  </si>
  <si>
    <t>CALIFICACION FINAL</t>
  </si>
  <si>
    <t>VENTA DE REFRESCOS EN TIENDA DEPARTAMENTAL SORIANA</t>
  </si>
  <si>
    <t>Producto</t>
  </si>
  <si>
    <t xml:space="preserve">Precio </t>
  </si>
  <si>
    <t>Cantidad</t>
  </si>
  <si>
    <t>subtotal</t>
  </si>
  <si>
    <t>Subtotal</t>
  </si>
  <si>
    <t>compra</t>
  </si>
  <si>
    <t>venta</t>
  </si>
  <si>
    <t>Fresca</t>
  </si>
  <si>
    <t>Coca cola</t>
  </si>
  <si>
    <t>Pepsi</t>
  </si>
  <si>
    <t>Sprite</t>
  </si>
  <si>
    <t>Manzanita</t>
  </si>
  <si>
    <t>Fanta</t>
  </si>
  <si>
    <t>Sangria</t>
  </si>
  <si>
    <t>Peñafiel</t>
  </si>
  <si>
    <t>Total</t>
  </si>
  <si>
    <t>Ganancia</t>
  </si>
  <si>
    <t>Restricciones</t>
  </si>
  <si>
    <t>min</t>
  </si>
  <si>
    <t>c/u</t>
  </si>
  <si>
    <t>max c/u</t>
  </si>
  <si>
    <t>max</t>
  </si>
  <si>
    <t>Min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</si>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</sst>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2" borderId="5" xfId="0" applyFill="1" applyBorder="1"/>
    <xf numFmtId="0" fontId="0" fillId="2" borderId="1" xfId="0" applyFill="1" applyBorder="1"/>
    <xf numFmtId="0" fontId="0" fillId="2" borderId="8" xfId="0" applyFill="1" applyBorder="1"/>
    <xf numFmtId="164" fontId="0" fillId="0" borderId="1" xfId="0" applyNumberFormat="1" applyBorder="1"/>
    <xf numFmtId="164" fontId="0" fillId="0" borderId="8" xfId="0" applyNumberFormat="1" applyBorder="1"/>
    <xf numFmtId="0" fontId="0" fillId="3" borderId="5" xfId="0" applyFill="1" applyBorder="1"/>
    <xf numFmtId="0" fontId="0" fillId="4" borderId="5" xfId="0" applyFill="1" applyBorder="1"/>
    <xf numFmtId="0" fontId="0" fillId="5" borderId="5" xfId="0" applyFill="1" applyBorder="1"/>
    <xf numFmtId="0" fontId="0" fillId="7" borderId="5" xfId="0" applyFill="1" applyBorder="1"/>
    <xf numFmtId="0" fontId="0" fillId="9" borderId="5" xfId="0" applyFill="1" applyBorder="1"/>
    <xf numFmtId="0" fontId="0" fillId="9" borderId="5" xfId="0" applyFill="1" applyBorder="1" applyAlignment="1">
      <alignment horizontal="center" wrapText="1"/>
    </xf>
    <xf numFmtId="0" fontId="0" fillId="9" borderId="5" xfId="0" applyFill="1" applyBorder="1" applyAlignment="1">
      <alignment horizontal="center"/>
    </xf>
    <xf numFmtId="0" fontId="0" fillId="5" borderId="8" xfId="0" applyFill="1" applyBorder="1"/>
    <xf numFmtId="0" fontId="0" fillId="5" borderId="1" xfId="0" applyFill="1" applyBorder="1"/>
    <xf numFmtId="0" fontId="0" fillId="6" borderId="5" xfId="0" applyFill="1" applyBorder="1" applyAlignment="1">
      <alignment wrapText="1"/>
    </xf>
    <xf numFmtId="164" fontId="0" fillId="3" borderId="1" xfId="0" applyNumberFormat="1" applyFill="1" applyBorder="1"/>
    <xf numFmtId="164" fontId="0" fillId="3" borderId="8" xfId="0" applyNumberFormat="1" applyFill="1" applyBorder="1"/>
    <xf numFmtId="164" fontId="0" fillId="6" borderId="1" xfId="0" applyNumberFormat="1" applyFill="1" applyBorder="1"/>
    <xf numFmtId="164" fontId="0" fillId="6" borderId="8" xfId="0" applyNumberFormat="1" applyFill="1" applyBorder="1"/>
    <xf numFmtId="0" fontId="0" fillId="0" borderId="6" xfId="0" applyBorder="1" applyAlignment="1">
      <alignment wrapText="1"/>
    </xf>
    <xf numFmtId="0" fontId="0" fillId="8" borderId="5" xfId="0" applyFill="1" applyBorder="1" applyAlignment="1">
      <alignment wrapText="1"/>
    </xf>
    <xf numFmtId="0" fontId="0" fillId="8" borderId="1" xfId="0" applyFill="1" applyBorder="1"/>
    <xf numFmtId="0" fontId="0" fillId="8" borderId="8" xfId="0" applyFill="1" applyBorder="1"/>
    <xf numFmtId="0" fontId="0" fillId="4" borderId="5" xfId="0" applyFill="1" applyBorder="1" applyAlignment="1">
      <alignment wrapText="1"/>
    </xf>
    <xf numFmtId="164" fontId="0" fillId="4" borderId="1" xfId="0" applyNumberFormat="1" applyFill="1" applyBorder="1"/>
    <xf numFmtId="164" fontId="0" fillId="4" borderId="8" xfId="0" applyNumberFormat="1" applyFill="1" applyBorder="1"/>
    <xf numFmtId="1" fontId="0" fillId="0" borderId="3" xfId="0" applyNumberFormat="1" applyBorder="1"/>
    <xf numFmtId="1" fontId="0" fillId="0" borderId="9" xfId="0" applyNumberFormat="1" applyBorder="1"/>
    <xf numFmtId="0" fontId="0" fillId="2" borderId="8" xfId="0" applyNumberFormat="1" applyFill="1" applyBorder="1"/>
    <xf numFmtId="0" fontId="0" fillId="8" borderId="8" xfId="0" applyNumberFormat="1" applyFill="1" applyBorder="1"/>
    <xf numFmtId="0" fontId="0" fillId="10" borderId="8" xfId="0" applyFill="1" applyBorder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 applyAlignment="1">
      <alignment vertical="top" wrapText="1"/>
    </xf>
    <xf numFmtId="0" fontId="0" fillId="11" borderId="0" xfId="0" applyFill="1"/>
    <xf numFmtId="0" fontId="0" fillId="0" borderId="1" xfId="0" applyBorder="1" applyAlignment="1">
      <alignment horizontal="center" wrapText="1"/>
    </xf>
    <xf numFmtId="0" fontId="1" fillId="0" borderId="1" xfId="0" applyFont="1" applyBorder="1"/>
    <xf numFmtId="0" fontId="0" fillId="4" borderId="1" xfId="0" applyFill="1" applyBorder="1"/>
    <xf numFmtId="0" fontId="0" fillId="13" borderId="1" xfId="0" applyFill="1" applyBorder="1"/>
    <xf numFmtId="0" fontId="1" fillId="13" borderId="1" xfId="0" applyFont="1" applyFill="1" applyBorder="1"/>
    <xf numFmtId="0" fontId="0" fillId="0" borderId="0" xfId="0" applyAlignment="1">
      <alignment horizontal="center"/>
    </xf>
    <xf numFmtId="0" fontId="1" fillId="12" borderId="0" xfId="0" applyFont="1" applyFill="1" applyAlignment="1">
      <alignment horizontal="center" wrapText="1"/>
    </xf>
  </cellXfs>
  <cellStyles count="1">
    <cellStyle name="Normal" xfId="0" builtinId="0"/>
  </cellStyles>
  <dxfs count="40">
    <dxf>
      <numFmt numFmtId="1" formatCode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1" formatCode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4" formatCode="0.0"/>
      <fill>
        <patternFill patternType="solid">
          <fgColor indexed="64"/>
          <bgColor theme="5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0.0"/>
      <fill>
        <patternFill patternType="solid">
          <fgColor indexed="64"/>
          <bgColor theme="5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fill>
        <patternFill patternType="solid">
          <fgColor indexed="64"/>
          <bgColor theme="9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2" tint="-0.49998474074526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49998474074526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"/>
      <fill>
        <patternFill patternType="solid">
          <fgColor indexed="64"/>
          <bgColor theme="5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0.0"/>
      <fill>
        <patternFill patternType="solid">
          <fgColor indexed="64"/>
          <bgColor theme="5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0.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rgb="FF0070C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fill>
        <patternFill>
          <fgColor indexed="64"/>
          <bgColor rgb="FF0070C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0.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0.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rgb="FF0070C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fill>
        <patternFill patternType="solid">
          <fgColor indexed="64"/>
          <bgColor rgb="FF0070C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Hoja1!$R$3:$R$18</c:f>
              <c:numCache>
                <c:formatCode>0</c:formatCode>
                <c:ptCount val="16"/>
                <c:pt idx="0">
                  <c:v>8.9166666666666661</c:v>
                </c:pt>
                <c:pt idx="1">
                  <c:v>7.8624999999999998</c:v>
                </c:pt>
                <c:pt idx="2">
                  <c:v>8.2416666666666671</c:v>
                </c:pt>
                <c:pt idx="3">
                  <c:v>7.4833333333333343</c:v>
                </c:pt>
                <c:pt idx="4">
                  <c:v>8.75</c:v>
                </c:pt>
                <c:pt idx="5">
                  <c:v>7.5374999999999996</c:v>
                </c:pt>
                <c:pt idx="6">
                  <c:v>6.4124999999999996</c:v>
                </c:pt>
                <c:pt idx="7">
                  <c:v>8.3833333333333329</c:v>
                </c:pt>
                <c:pt idx="8">
                  <c:v>7.4749999999999996</c:v>
                </c:pt>
                <c:pt idx="9">
                  <c:v>6.4625000000000004</c:v>
                </c:pt>
                <c:pt idx="10">
                  <c:v>9.5791666666666675</c:v>
                </c:pt>
                <c:pt idx="11">
                  <c:v>8.0458333333333325</c:v>
                </c:pt>
                <c:pt idx="12">
                  <c:v>8.5250000000000004</c:v>
                </c:pt>
                <c:pt idx="13">
                  <c:v>7.1541666666666659</c:v>
                </c:pt>
                <c:pt idx="14">
                  <c:v>7.3416666666666659</c:v>
                </c:pt>
                <c:pt idx="15">
                  <c:v>9.5250000000000004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F3-4635-BA4F-88F13D519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8058112"/>
        <c:axId val="148059648"/>
      </c:barChart>
      <c:catAx>
        <c:axId val="14805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8059648"/>
        <c:crosses val="autoZero"/>
        <c:auto val="1"/>
        <c:lblAlgn val="ctr"/>
        <c:lblOffset val="100"/>
        <c:noMultiLvlLbl val="0"/>
      </c:catAx>
      <c:valAx>
        <c:axId val="148059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8058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257175</xdr:colOff>
      <xdr:row>24</xdr:row>
      <xdr:rowOff>171450</xdr:rowOff>
    </xdr:from>
    <xdr:to>
      <xdr:col>15</xdr:col>
      <xdr:colOff>495300</xdr:colOff>
      <xdr:row>39</xdr:row>
      <xdr:rowOff>57150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a2" displayName="Tabla2" ref="A2:R19" totalsRowCount="1" headerRowDxfId="39" headerRowBorderDxfId="38" tableBorderDxfId="37" totalsRowBorderDxfId="36">
  <autoFilter ref="A2:R18"/>
  <sortState ref="A3:R18">
    <sortCondition ref="A3"/>
  </sortState>
  <tableColumns count="18">
    <tableColumn id="1" name="NOMBRES" dataDxfId="35" totalsRowDxfId="34"/>
    <tableColumn id="2" name="RESUMEN" totalsRowFunction="custom" dataDxfId="33" totalsRowDxfId="32">
      <totalsRowFormula>SUM(B4:B18)</totalsRowFormula>
    </tableColumn>
    <tableColumn id="3" name="MAPA CONCEPTUAL" dataDxfId="31" totalsRowDxfId="30"/>
    <tableColumn id="4" name="ENSAYO" dataDxfId="29" totalsRowDxfId="28"/>
    <tableColumn id="5" name="CUADRO SINOPTICO" dataDxfId="27" totalsRowDxfId="26"/>
    <tableColumn id="6" name="SUMATORIA" dataDxfId="25" totalsRowDxfId="24">
      <calculatedColumnFormula>SUM(Tabla2[[#This Row],[RESUMEN]:[CUADRO SINOPTICO]])</calculatedColumnFormula>
    </tableColumn>
    <tableColumn id="7" name="PROMEDIO" dataDxfId="23" totalsRowDxfId="22">
      <calculatedColumnFormula>AVERAGE(Tabla2[[#This Row],[RESUMEN]:[CUADRO SINOPTICO]])</calculatedColumnFormula>
    </tableColumn>
    <tableColumn id="8" name="PORCENTAJE" dataDxfId="21" totalsRowDxfId="20">
      <calculatedColumnFormula>Tabla2[[#This Row],[PROMEDIO]]*25/10</calculatedColumnFormula>
    </tableColumn>
    <tableColumn id="9" name="EXPOSICION1" dataDxfId="19" totalsRowDxfId="18"/>
    <tableColumn id="10" name="EXPOSICION 2" dataDxfId="17" totalsRowDxfId="16"/>
    <tableColumn id="11" name="MAQUETA" dataDxfId="15" totalsRowDxfId="14"/>
    <tableColumn id="12" name="SUMATORIA2" dataDxfId="13" totalsRowDxfId="12">
      <calculatedColumnFormula>SUM(Tabla2[[#This Row],[EXPOSICION1]:[MAQUETA]])</calculatedColumnFormula>
    </tableColumn>
    <tableColumn id="13" name="PROMEDIO2" dataDxfId="11" totalsRowDxfId="10">
      <calculatedColumnFormula>AVERAGE(Tabla2[[#This Row],[EXPOSICION1]:[MAQUETA]])</calculatedColumnFormula>
    </tableColumn>
    <tableColumn id="14" name="PORCENTAJE 35%" dataDxfId="9" totalsRowDxfId="8">
      <calculatedColumnFormula>Tabla2[[#This Row],[PROMEDIO2]]*35/10</calculatedColumnFormula>
    </tableColumn>
    <tableColumn id="15" name="EXAMEN" dataDxfId="7" totalsRowDxfId="6"/>
    <tableColumn id="16" name="PORCENTAJE 40" dataDxfId="5" totalsRowDxfId="4">
      <calculatedColumnFormula>Tabla2[[#This Row],[EXAMEN]]*40/10</calculatedColumnFormula>
    </tableColumn>
    <tableColumn id="17" name="CALIFICACION PORCENTUAL" dataDxfId="3" totalsRowDxfId="2">
      <calculatedColumnFormula>SUM(H3,N3,P3)</calculatedColumnFormula>
    </tableColumn>
    <tableColumn id="18" name="CALIFICACION FINAL" dataDxfId="1" totalsRowDxfId="0">
      <calculatedColumnFormula>Tabla2[[#This Row],[CALIFICACION PORCENTUAL]]/10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opLeftCell="A7" workbookViewId="0">
      <selection activeCell="B22" sqref="B22"/>
    </sheetView>
  </sheetViews>
  <sheetFormatPr baseColWidth="10" defaultRowHeight="15" x14ac:dyDescent="0.25"/>
  <cols>
    <col min="1" max="1" width="27.140625" customWidth="1"/>
    <col min="2" max="2" width="19.42578125" customWidth="1"/>
    <col min="3" max="3" width="16" customWidth="1"/>
    <col min="4" max="4" width="12" customWidth="1"/>
    <col min="5" max="5" width="16.28515625" customWidth="1"/>
    <col min="6" max="9" width="12" customWidth="1"/>
    <col min="10" max="18" width="13" customWidth="1"/>
  </cols>
  <sheetData>
    <row r="1" spans="1:18" x14ac:dyDescent="0.2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18" ht="45" x14ac:dyDescent="0.25">
      <c r="A2" s="3" t="s">
        <v>17</v>
      </c>
      <c r="B2" s="4" t="s">
        <v>18</v>
      </c>
      <c r="C2" s="7" t="s">
        <v>19</v>
      </c>
      <c r="D2" s="4" t="s">
        <v>20</v>
      </c>
      <c r="E2" s="8" t="s">
        <v>21</v>
      </c>
      <c r="F2" s="9" t="s">
        <v>22</v>
      </c>
      <c r="G2" s="17" t="s">
        <v>23</v>
      </c>
      <c r="H2" s="15" t="s">
        <v>24</v>
      </c>
      <c r="I2" s="19" t="s">
        <v>25</v>
      </c>
      <c r="J2" s="20" t="s">
        <v>26</v>
      </c>
      <c r="K2" s="18" t="s">
        <v>27</v>
      </c>
      <c r="L2" s="9" t="s">
        <v>28</v>
      </c>
      <c r="M2" s="14" t="s">
        <v>29</v>
      </c>
      <c r="N2" s="23" t="s">
        <v>30</v>
      </c>
      <c r="O2" s="16" t="s">
        <v>31</v>
      </c>
      <c r="P2" s="29" t="s">
        <v>32</v>
      </c>
      <c r="Q2" s="32" t="s">
        <v>33</v>
      </c>
      <c r="R2" s="28" t="s">
        <v>34</v>
      </c>
    </row>
    <row r="3" spans="1:18" x14ac:dyDescent="0.25">
      <c r="A3" s="2" t="s">
        <v>6</v>
      </c>
      <c r="B3" s="1"/>
      <c r="C3" s="1">
        <v>8</v>
      </c>
      <c r="D3" s="1">
        <v>8</v>
      </c>
      <c r="E3" s="1">
        <v>10</v>
      </c>
      <c r="F3" s="10">
        <f>SUM(Tabla2[[#This Row],[RESUMEN]:[CUADRO SINOPTICO]])</f>
        <v>26</v>
      </c>
      <c r="G3" s="12">
        <f>AVERAGE(Tabla2[[#This Row],[RESUMEN]:[CUADRO SINOPTICO]])</f>
        <v>8.6666666666666661</v>
      </c>
      <c r="H3" s="12">
        <f>Tabla2[[#This Row],[PROMEDIO]]*25/10</f>
        <v>21.666666666666664</v>
      </c>
      <c r="I3" s="1">
        <v>10</v>
      </c>
      <c r="J3" s="1">
        <v>7</v>
      </c>
      <c r="K3" s="1">
        <v>10</v>
      </c>
      <c r="L3" s="10">
        <f>SUM(Tabla2[[#This Row],[EXPOSICION1]:[MAQUETA]])</f>
        <v>27</v>
      </c>
      <c r="M3" s="24">
        <f>AVERAGE(Tabla2[[#This Row],[EXPOSICION1]:[MAQUETA]])</f>
        <v>9</v>
      </c>
      <c r="N3" s="26">
        <f>Tabla2[[#This Row],[PROMEDIO2]]*35/10</f>
        <v>31.5</v>
      </c>
      <c r="O3" s="22">
        <v>9</v>
      </c>
      <c r="P3" s="30">
        <f>Tabla2[[#This Row],[EXAMEN]]*40/10</f>
        <v>36</v>
      </c>
      <c r="Q3" s="33">
        <f t="shared" ref="Q3:Q18" si="0">SUM(H3,N3,P3)</f>
        <v>89.166666666666657</v>
      </c>
      <c r="R3" s="35">
        <f>Tabla2[[#This Row],[CALIFICACION PORCENTUAL]]/10</f>
        <v>8.9166666666666661</v>
      </c>
    </row>
    <row r="4" spans="1:18" x14ac:dyDescent="0.25">
      <c r="A4" s="2" t="s">
        <v>7</v>
      </c>
      <c r="B4" s="40">
        <v>9</v>
      </c>
      <c r="C4" s="1">
        <v>8</v>
      </c>
      <c r="D4" s="1">
        <v>7</v>
      </c>
      <c r="E4" s="1">
        <v>5</v>
      </c>
      <c r="F4" s="10">
        <f>SUM(Tabla2[[#This Row],[RESUMEN]:[CUADRO SINOPTICO]])</f>
        <v>29</v>
      </c>
      <c r="G4" s="12">
        <f>AVERAGE(Tabla2[[#This Row],[RESUMEN]:[CUADRO SINOPTICO]])</f>
        <v>7.25</v>
      </c>
      <c r="H4" s="12">
        <f>Tabla2[[#This Row],[PROMEDIO]]*25/10</f>
        <v>18.125</v>
      </c>
      <c r="I4" s="1">
        <v>5</v>
      </c>
      <c r="J4" s="1">
        <v>8</v>
      </c>
      <c r="K4" s="1">
        <v>8</v>
      </c>
      <c r="L4" s="10">
        <f>SUM(Tabla2[[#This Row],[EXPOSICION1]:[MAQUETA]])</f>
        <v>21</v>
      </c>
      <c r="M4" s="24">
        <f>AVERAGE(Tabla2[[#This Row],[EXPOSICION1]:[MAQUETA]])</f>
        <v>7</v>
      </c>
      <c r="N4" s="26">
        <f>Tabla2[[#This Row],[PROMEDIO2]]*35/10</f>
        <v>24.5</v>
      </c>
      <c r="O4" s="22">
        <v>9</v>
      </c>
      <c r="P4" s="30">
        <f>Tabla2[[#This Row],[EXAMEN]]*40/10</f>
        <v>36</v>
      </c>
      <c r="Q4" s="33">
        <f t="shared" si="0"/>
        <v>78.625</v>
      </c>
      <c r="R4" s="35">
        <f>Tabla2[[#This Row],[CALIFICACION PORCENTUAL]]/10</f>
        <v>7.8624999999999998</v>
      </c>
    </row>
    <row r="5" spans="1:18" x14ac:dyDescent="0.25">
      <c r="A5" s="2" t="s">
        <v>1</v>
      </c>
      <c r="B5" s="40">
        <v>9</v>
      </c>
      <c r="C5" s="1">
        <v>10</v>
      </c>
      <c r="D5" s="1">
        <v>7</v>
      </c>
      <c r="E5" s="1">
        <v>8</v>
      </c>
      <c r="F5" s="10">
        <f>SUM(Tabla2[[#This Row],[RESUMEN]:[CUADRO SINOPTICO]])</f>
        <v>34</v>
      </c>
      <c r="G5" s="12">
        <f>AVERAGE(Tabla2[[#This Row],[RESUMEN]:[CUADRO SINOPTICO]])</f>
        <v>8.5</v>
      </c>
      <c r="H5" s="12">
        <f>Tabla2[[#This Row],[PROMEDIO]]*25/10</f>
        <v>21.25</v>
      </c>
      <c r="I5" s="1">
        <v>8</v>
      </c>
      <c r="J5" s="1">
        <v>8</v>
      </c>
      <c r="K5" s="1">
        <v>9</v>
      </c>
      <c r="L5" s="10">
        <f>SUM(Tabla2[[#This Row],[EXPOSICION1]:[MAQUETA]])</f>
        <v>25</v>
      </c>
      <c r="M5" s="24">
        <f>AVERAGE(Tabla2[[#This Row],[EXPOSICION1]:[MAQUETA]])</f>
        <v>8.3333333333333339</v>
      </c>
      <c r="N5" s="26">
        <f>Tabla2[[#This Row],[PROMEDIO2]]*35/10</f>
        <v>29.166666666666668</v>
      </c>
      <c r="O5" s="22">
        <v>8</v>
      </c>
      <c r="P5" s="30">
        <f>Tabla2[[#This Row],[EXAMEN]]*40/10</f>
        <v>32</v>
      </c>
      <c r="Q5" s="33">
        <f t="shared" si="0"/>
        <v>82.416666666666671</v>
      </c>
      <c r="R5" s="35">
        <f>Tabla2[[#This Row],[CALIFICACION PORCENTUAL]]/10</f>
        <v>8.2416666666666671</v>
      </c>
    </row>
    <row r="6" spans="1:18" x14ac:dyDescent="0.25">
      <c r="A6" s="2" t="s">
        <v>16</v>
      </c>
      <c r="B6" s="40">
        <v>8</v>
      </c>
      <c r="C6" s="1">
        <v>9</v>
      </c>
      <c r="D6" s="1">
        <v>7</v>
      </c>
      <c r="E6" s="1">
        <v>8</v>
      </c>
      <c r="F6" s="10">
        <f>SUM(Tabla2[[#This Row],[RESUMEN]:[CUADRO SINOPTICO]])</f>
        <v>32</v>
      </c>
      <c r="G6" s="12">
        <f>AVERAGE(Tabla2[[#This Row],[RESUMEN]:[CUADRO SINOPTICO]])</f>
        <v>8</v>
      </c>
      <c r="H6" s="12">
        <f>Tabla2[[#This Row],[PROMEDIO]]*25/10</f>
        <v>20</v>
      </c>
      <c r="I6" s="1">
        <v>8</v>
      </c>
      <c r="J6" s="1">
        <v>5</v>
      </c>
      <c r="K6" s="1">
        <v>10</v>
      </c>
      <c r="L6" s="10">
        <f>SUM(Tabla2[[#This Row],[EXPOSICION1]:[MAQUETA]])</f>
        <v>23</v>
      </c>
      <c r="M6" s="24">
        <f>AVERAGE(Tabla2[[#This Row],[EXPOSICION1]:[MAQUETA]])</f>
        <v>7.666666666666667</v>
      </c>
      <c r="N6" s="26">
        <f>Tabla2[[#This Row],[PROMEDIO2]]*35/10</f>
        <v>26.833333333333336</v>
      </c>
      <c r="O6" s="22">
        <v>7</v>
      </c>
      <c r="P6" s="30">
        <f>Tabla2[[#This Row],[EXAMEN]]*40/10</f>
        <v>28</v>
      </c>
      <c r="Q6" s="33">
        <f t="shared" si="0"/>
        <v>74.833333333333343</v>
      </c>
      <c r="R6" s="35">
        <f>Tabla2[[#This Row],[CALIFICACION PORCENTUAL]]/10</f>
        <v>7.4833333333333343</v>
      </c>
    </row>
    <row r="7" spans="1:18" x14ac:dyDescent="0.25">
      <c r="A7" s="2" t="s">
        <v>9</v>
      </c>
      <c r="B7" s="40">
        <v>6</v>
      </c>
      <c r="C7" s="1">
        <v>9</v>
      </c>
      <c r="D7" s="1">
        <v>9</v>
      </c>
      <c r="E7" s="1">
        <v>8</v>
      </c>
      <c r="F7" s="10">
        <f>SUM(Tabla2[[#This Row],[RESUMEN]:[CUADRO SINOPTICO]])</f>
        <v>32</v>
      </c>
      <c r="G7" s="12">
        <f>AVERAGE(Tabla2[[#This Row],[RESUMEN]:[CUADRO SINOPTICO]])</f>
        <v>8</v>
      </c>
      <c r="H7" s="12">
        <f>Tabla2[[#This Row],[PROMEDIO]]*25/10</f>
        <v>20</v>
      </c>
      <c r="I7" s="1">
        <v>8</v>
      </c>
      <c r="J7" s="1">
        <v>10</v>
      </c>
      <c r="K7" s="1">
        <v>9</v>
      </c>
      <c r="L7" s="10">
        <f>SUM(Tabla2[[#This Row],[EXPOSICION1]:[MAQUETA]])</f>
        <v>27</v>
      </c>
      <c r="M7" s="24">
        <f>AVERAGE(Tabla2[[#This Row],[EXPOSICION1]:[MAQUETA]])</f>
        <v>9</v>
      </c>
      <c r="N7" s="26">
        <f>Tabla2[[#This Row],[PROMEDIO2]]*35/10</f>
        <v>31.5</v>
      </c>
      <c r="O7" s="22">
        <v>9</v>
      </c>
      <c r="P7" s="30">
        <f>Tabla2[[#This Row],[EXAMEN]]*40/10</f>
        <v>36</v>
      </c>
      <c r="Q7" s="33">
        <f t="shared" si="0"/>
        <v>87.5</v>
      </c>
      <c r="R7" s="35">
        <f>Tabla2[[#This Row],[CALIFICACION PORCENTUAL]]/10</f>
        <v>8.75</v>
      </c>
    </row>
    <row r="8" spans="1:18" x14ac:dyDescent="0.25">
      <c r="A8" s="2" t="s">
        <v>10</v>
      </c>
      <c r="B8" s="40">
        <v>7</v>
      </c>
      <c r="C8" s="1">
        <v>8</v>
      </c>
      <c r="D8" s="1">
        <v>8</v>
      </c>
      <c r="E8" s="1">
        <v>8</v>
      </c>
      <c r="F8" s="10">
        <f>SUM(Tabla2[[#This Row],[RESUMEN]:[CUADRO SINOPTICO]])</f>
        <v>31</v>
      </c>
      <c r="G8" s="12">
        <f>AVERAGE(Tabla2[[#This Row],[RESUMEN]:[CUADRO SINOPTICO]])</f>
        <v>7.75</v>
      </c>
      <c r="H8" s="12">
        <f>Tabla2[[#This Row],[PROMEDIO]]*25/10</f>
        <v>19.375</v>
      </c>
      <c r="I8" s="1">
        <v>8</v>
      </c>
      <c r="J8" s="1">
        <v>6</v>
      </c>
      <c r="K8" s="1">
        <v>10</v>
      </c>
      <c r="L8" s="10">
        <f>SUM(Tabla2[[#This Row],[EXPOSICION1]:[MAQUETA]])</f>
        <v>24</v>
      </c>
      <c r="M8" s="24">
        <f>AVERAGE(Tabla2[[#This Row],[EXPOSICION1]:[MAQUETA]])</f>
        <v>8</v>
      </c>
      <c r="N8" s="26">
        <f>Tabla2[[#This Row],[PROMEDIO2]]*35/10</f>
        <v>28</v>
      </c>
      <c r="O8" s="22">
        <v>7</v>
      </c>
      <c r="P8" s="30">
        <f>Tabla2[[#This Row],[EXAMEN]]*40/10</f>
        <v>28</v>
      </c>
      <c r="Q8" s="33">
        <f t="shared" si="0"/>
        <v>75.375</v>
      </c>
      <c r="R8" s="35">
        <f>Tabla2[[#This Row],[CALIFICACION PORCENTUAL]]/10</f>
        <v>7.5374999999999996</v>
      </c>
    </row>
    <row r="9" spans="1:18" x14ac:dyDescent="0.25">
      <c r="A9" s="2" t="s">
        <v>11</v>
      </c>
      <c r="B9" s="40">
        <v>8</v>
      </c>
      <c r="C9" s="1">
        <v>5</v>
      </c>
      <c r="D9" s="1">
        <v>5</v>
      </c>
      <c r="E9" s="1">
        <v>7</v>
      </c>
      <c r="F9" s="10">
        <f>SUM(Tabla2[[#This Row],[RESUMEN]:[CUADRO SINOPTICO]])</f>
        <v>25</v>
      </c>
      <c r="G9" s="12">
        <f>AVERAGE(Tabla2[[#This Row],[RESUMEN]:[CUADRO SINOPTICO]])</f>
        <v>6.25</v>
      </c>
      <c r="H9" s="12">
        <f>Tabla2[[#This Row],[PROMEDIO]]*25/10</f>
        <v>15.625</v>
      </c>
      <c r="I9" s="1">
        <v>7</v>
      </c>
      <c r="J9" s="1">
        <v>8</v>
      </c>
      <c r="K9" s="1">
        <v>6</v>
      </c>
      <c r="L9" s="10">
        <f>SUM(Tabla2[[#This Row],[EXPOSICION1]:[MAQUETA]])</f>
        <v>21</v>
      </c>
      <c r="M9" s="24">
        <f>AVERAGE(Tabla2[[#This Row],[EXPOSICION1]:[MAQUETA]])</f>
        <v>7</v>
      </c>
      <c r="N9" s="26">
        <f>Tabla2[[#This Row],[PROMEDIO2]]*35/10</f>
        <v>24.5</v>
      </c>
      <c r="O9" s="22">
        <v>6</v>
      </c>
      <c r="P9" s="30">
        <f>Tabla2[[#This Row],[EXAMEN]]*40/10</f>
        <v>24</v>
      </c>
      <c r="Q9" s="33">
        <f t="shared" si="0"/>
        <v>64.125</v>
      </c>
      <c r="R9" s="35">
        <f>Tabla2[[#This Row],[CALIFICACION PORCENTUAL]]/10</f>
        <v>6.4124999999999996</v>
      </c>
    </row>
    <row r="10" spans="1:18" x14ac:dyDescent="0.25">
      <c r="A10" s="2" t="s">
        <v>3</v>
      </c>
      <c r="B10" s="40">
        <v>6</v>
      </c>
      <c r="C10" s="1">
        <v>6</v>
      </c>
      <c r="D10" s="1">
        <v>9</v>
      </c>
      <c r="E10" s="1">
        <v>7</v>
      </c>
      <c r="F10" s="10">
        <f>SUM(Tabla2[[#This Row],[RESUMEN]:[CUADRO SINOPTICO]])</f>
        <v>28</v>
      </c>
      <c r="G10" s="12">
        <f>AVERAGE(Tabla2[[#This Row],[RESUMEN]:[CUADRO SINOPTICO]])</f>
        <v>7</v>
      </c>
      <c r="H10" s="12">
        <f>Tabla2[[#This Row],[PROMEDIO]]*25/10</f>
        <v>17.5</v>
      </c>
      <c r="I10" s="1">
        <v>7</v>
      </c>
      <c r="J10" s="1">
        <v>10</v>
      </c>
      <c r="K10" s="1">
        <v>9</v>
      </c>
      <c r="L10" s="10">
        <f>SUM(Tabla2[[#This Row],[EXPOSICION1]:[MAQUETA]])</f>
        <v>26</v>
      </c>
      <c r="M10" s="24">
        <f>AVERAGE(Tabla2[[#This Row],[EXPOSICION1]:[MAQUETA]])</f>
        <v>8.6666666666666661</v>
      </c>
      <c r="N10" s="26">
        <f>Tabla2[[#This Row],[PROMEDIO2]]*35/10</f>
        <v>30.333333333333332</v>
      </c>
      <c r="O10" s="22">
        <v>9</v>
      </c>
      <c r="P10" s="30">
        <f>Tabla2[[#This Row],[EXAMEN]]*40/10</f>
        <v>36</v>
      </c>
      <c r="Q10" s="33">
        <f t="shared" si="0"/>
        <v>83.833333333333329</v>
      </c>
      <c r="R10" s="35">
        <f>Tabla2[[#This Row],[CALIFICACION PORCENTUAL]]/10</f>
        <v>8.3833333333333329</v>
      </c>
    </row>
    <row r="11" spans="1:18" x14ac:dyDescent="0.25">
      <c r="A11" s="2" t="s">
        <v>2</v>
      </c>
      <c r="B11" s="40">
        <v>8</v>
      </c>
      <c r="C11" s="1">
        <v>5</v>
      </c>
      <c r="D11" s="1">
        <v>8</v>
      </c>
      <c r="E11" s="1">
        <v>9</v>
      </c>
      <c r="F11" s="10">
        <f>SUM(Tabla2[[#This Row],[RESUMEN]:[CUADRO SINOPTICO]])</f>
        <v>30</v>
      </c>
      <c r="G11" s="12">
        <f>AVERAGE(Tabla2[[#This Row],[RESUMEN]:[CUADRO SINOPTICO]])</f>
        <v>7.5</v>
      </c>
      <c r="H11" s="12">
        <f>Tabla2[[#This Row],[PROMEDIO]]*25/10</f>
        <v>18.75</v>
      </c>
      <c r="I11" s="1">
        <v>9</v>
      </c>
      <c r="J11" s="1">
        <v>7</v>
      </c>
      <c r="K11" s="1">
        <v>8</v>
      </c>
      <c r="L11" s="10">
        <f>SUM(Tabla2[[#This Row],[EXPOSICION1]:[MAQUETA]])</f>
        <v>24</v>
      </c>
      <c r="M11" s="24">
        <f>AVERAGE(Tabla2[[#This Row],[EXPOSICION1]:[MAQUETA]])</f>
        <v>8</v>
      </c>
      <c r="N11" s="26">
        <f>Tabla2[[#This Row],[PROMEDIO2]]*35/10</f>
        <v>28</v>
      </c>
      <c r="O11" s="22">
        <v>7</v>
      </c>
      <c r="P11" s="30">
        <f>Tabla2[[#This Row],[EXAMEN]]*40/10</f>
        <v>28</v>
      </c>
      <c r="Q11" s="33">
        <f t="shared" si="0"/>
        <v>74.75</v>
      </c>
      <c r="R11" s="35">
        <f>Tabla2[[#This Row],[CALIFICACION PORCENTUAL]]/10</f>
        <v>7.4749999999999996</v>
      </c>
    </row>
    <row r="12" spans="1:18" x14ac:dyDescent="0.25">
      <c r="A12" s="2" t="s">
        <v>5</v>
      </c>
      <c r="B12" s="40">
        <v>8</v>
      </c>
      <c r="C12" s="1">
        <v>5</v>
      </c>
      <c r="D12" s="1">
        <v>6</v>
      </c>
      <c r="E12" s="1">
        <v>6</v>
      </c>
      <c r="F12" s="10">
        <f>SUM(Tabla2[[#This Row],[RESUMEN]:[CUADRO SINOPTICO]])</f>
        <v>25</v>
      </c>
      <c r="G12" s="12">
        <f>AVERAGE(Tabla2[[#This Row],[RESUMEN]:[CUADRO SINOPTICO]])</f>
        <v>6.25</v>
      </c>
      <c r="H12" s="12">
        <f>Tabla2[[#This Row],[PROMEDIO]]*25/10</f>
        <v>15.625</v>
      </c>
      <c r="I12" s="1">
        <v>6</v>
      </c>
      <c r="J12" s="1">
        <v>4</v>
      </c>
      <c r="K12" s="1">
        <v>8</v>
      </c>
      <c r="L12" s="10">
        <f>SUM(Tabla2[[#This Row],[EXPOSICION1]:[MAQUETA]])</f>
        <v>18</v>
      </c>
      <c r="M12" s="24">
        <f>AVERAGE(Tabla2[[#This Row],[EXPOSICION1]:[MAQUETA]])</f>
        <v>6</v>
      </c>
      <c r="N12" s="26">
        <f>Tabla2[[#This Row],[PROMEDIO2]]*35/10</f>
        <v>21</v>
      </c>
      <c r="O12" s="22">
        <v>7</v>
      </c>
      <c r="P12" s="30">
        <f>Tabla2[[#This Row],[EXAMEN]]*40/10</f>
        <v>28</v>
      </c>
      <c r="Q12" s="33">
        <f t="shared" si="0"/>
        <v>64.625</v>
      </c>
      <c r="R12" s="35">
        <f>Tabla2[[#This Row],[CALIFICACION PORCENTUAL]]/10</f>
        <v>6.4625000000000004</v>
      </c>
    </row>
    <row r="13" spans="1:18" x14ac:dyDescent="0.25">
      <c r="A13" s="2" t="s">
        <v>14</v>
      </c>
      <c r="B13" s="40">
        <v>10</v>
      </c>
      <c r="C13" s="1">
        <v>9</v>
      </c>
      <c r="D13" s="1">
        <v>8</v>
      </c>
      <c r="E13" s="1">
        <v>10</v>
      </c>
      <c r="F13" s="10">
        <f>SUM(Tabla2[[#This Row],[RESUMEN]:[CUADRO SINOPTICO]])</f>
        <v>37</v>
      </c>
      <c r="G13" s="12">
        <f>AVERAGE(Tabla2[[#This Row],[RESUMEN]:[CUADRO SINOPTICO]])</f>
        <v>9.25</v>
      </c>
      <c r="H13" s="12">
        <f>Tabla2[[#This Row],[PROMEDIO]]*25/10</f>
        <v>23.125</v>
      </c>
      <c r="I13" s="1">
        <v>10</v>
      </c>
      <c r="J13" s="1">
        <v>9</v>
      </c>
      <c r="K13" s="1">
        <v>9</v>
      </c>
      <c r="L13" s="10">
        <f>SUM(Tabla2[[#This Row],[EXPOSICION1]:[MAQUETA]])</f>
        <v>28</v>
      </c>
      <c r="M13" s="24">
        <f>AVERAGE(Tabla2[[#This Row],[EXPOSICION1]:[MAQUETA]])</f>
        <v>9.3333333333333339</v>
      </c>
      <c r="N13" s="26">
        <f>Tabla2[[#This Row],[PROMEDIO2]]*35/10</f>
        <v>32.666666666666671</v>
      </c>
      <c r="O13" s="22">
        <v>10</v>
      </c>
      <c r="P13" s="30">
        <f>Tabla2[[#This Row],[EXAMEN]]*40/10</f>
        <v>40</v>
      </c>
      <c r="Q13" s="33">
        <f t="shared" si="0"/>
        <v>95.791666666666671</v>
      </c>
      <c r="R13" s="35">
        <f>Tabla2[[#This Row],[CALIFICACION PORCENTUAL]]/10</f>
        <v>9.5791666666666675</v>
      </c>
    </row>
    <row r="14" spans="1:18" x14ac:dyDescent="0.25">
      <c r="A14" s="2" t="s">
        <v>13</v>
      </c>
      <c r="B14" s="40">
        <v>7</v>
      </c>
      <c r="C14" s="1">
        <v>7</v>
      </c>
      <c r="D14" s="1">
        <v>6</v>
      </c>
      <c r="E14" s="1">
        <v>9</v>
      </c>
      <c r="F14" s="10">
        <f>SUM(Tabla2[[#This Row],[RESUMEN]:[CUADRO SINOPTICO]])</f>
        <v>29</v>
      </c>
      <c r="G14" s="12">
        <f>AVERAGE(Tabla2[[#This Row],[RESUMEN]:[CUADRO SINOPTICO]])</f>
        <v>7.25</v>
      </c>
      <c r="H14" s="12">
        <f>Tabla2[[#This Row],[PROMEDIO]]*25/10</f>
        <v>18.125</v>
      </c>
      <c r="I14" s="1">
        <v>9</v>
      </c>
      <c r="J14" s="1">
        <v>9</v>
      </c>
      <c r="K14" s="1">
        <v>8</v>
      </c>
      <c r="L14" s="10">
        <f>SUM(Tabla2[[#This Row],[EXPOSICION1]:[MAQUETA]])</f>
        <v>26</v>
      </c>
      <c r="M14" s="24">
        <f>AVERAGE(Tabla2[[#This Row],[EXPOSICION1]:[MAQUETA]])</f>
        <v>8.6666666666666661</v>
      </c>
      <c r="N14" s="26">
        <f>Tabla2[[#This Row],[PROMEDIO2]]*35/10</f>
        <v>30.333333333333332</v>
      </c>
      <c r="O14" s="22">
        <v>8</v>
      </c>
      <c r="P14" s="30">
        <f>Tabla2[[#This Row],[EXAMEN]]*40/10</f>
        <v>32</v>
      </c>
      <c r="Q14" s="33">
        <f t="shared" si="0"/>
        <v>80.458333333333329</v>
      </c>
      <c r="R14" s="35">
        <f>Tabla2[[#This Row],[CALIFICACION PORCENTUAL]]/10</f>
        <v>8.0458333333333325</v>
      </c>
    </row>
    <row r="15" spans="1:18" x14ac:dyDescent="0.25">
      <c r="A15" s="2" t="s">
        <v>15</v>
      </c>
      <c r="B15" s="40">
        <v>8</v>
      </c>
      <c r="C15" s="1">
        <v>7</v>
      </c>
      <c r="D15" s="1">
        <v>10</v>
      </c>
      <c r="E15" s="1">
        <v>9</v>
      </c>
      <c r="F15" s="10">
        <f>SUM(Tabla2[[#This Row],[RESUMEN]:[CUADRO SINOPTICO]])</f>
        <v>34</v>
      </c>
      <c r="G15" s="12">
        <f>AVERAGE(Tabla2[[#This Row],[RESUMEN]:[CUADRO SINOPTICO]])</f>
        <v>8.5</v>
      </c>
      <c r="H15" s="12">
        <f>Tabla2[[#This Row],[PROMEDIO]]*25/10</f>
        <v>21.25</v>
      </c>
      <c r="I15" s="1">
        <v>9</v>
      </c>
      <c r="J15" s="1">
        <v>8</v>
      </c>
      <c r="K15" s="1">
        <v>7</v>
      </c>
      <c r="L15" s="10">
        <f>SUM(Tabla2[[#This Row],[EXPOSICION1]:[MAQUETA]])</f>
        <v>24</v>
      </c>
      <c r="M15" s="24">
        <f>AVERAGE(Tabla2[[#This Row],[EXPOSICION1]:[MAQUETA]])</f>
        <v>8</v>
      </c>
      <c r="N15" s="26">
        <f>Tabla2[[#This Row],[PROMEDIO2]]*35/10</f>
        <v>28</v>
      </c>
      <c r="O15" s="22">
        <v>9</v>
      </c>
      <c r="P15" s="30">
        <f>Tabla2[[#This Row],[EXAMEN]]*40/10</f>
        <v>36</v>
      </c>
      <c r="Q15" s="33">
        <f t="shared" si="0"/>
        <v>85.25</v>
      </c>
      <c r="R15" s="35">
        <f>Tabla2[[#This Row],[CALIFICACION PORCENTUAL]]/10</f>
        <v>8.5250000000000004</v>
      </c>
    </row>
    <row r="16" spans="1:18" x14ac:dyDescent="0.25">
      <c r="A16" s="2" t="s">
        <v>12</v>
      </c>
      <c r="B16" s="40">
        <v>9</v>
      </c>
      <c r="C16" s="1">
        <v>9</v>
      </c>
      <c r="D16" s="1">
        <v>9</v>
      </c>
      <c r="E16" s="1">
        <v>8</v>
      </c>
      <c r="F16" s="10">
        <f>SUM(Tabla2[[#This Row],[RESUMEN]:[CUADRO SINOPTICO]])</f>
        <v>35</v>
      </c>
      <c r="G16" s="12">
        <f>AVERAGE(Tabla2[[#This Row],[RESUMEN]:[CUADRO SINOPTICO]])</f>
        <v>8.75</v>
      </c>
      <c r="H16" s="12">
        <f>Tabla2[[#This Row],[PROMEDIO]]*25/10</f>
        <v>21.875</v>
      </c>
      <c r="I16" s="1">
        <v>8</v>
      </c>
      <c r="J16" s="1">
        <v>7</v>
      </c>
      <c r="K16" s="1">
        <v>7</v>
      </c>
      <c r="L16" s="10">
        <f>SUM(Tabla2[[#This Row],[EXPOSICION1]:[MAQUETA]])</f>
        <v>22</v>
      </c>
      <c r="M16" s="24">
        <f>AVERAGE(Tabla2[[#This Row],[EXPOSICION1]:[MAQUETA]])</f>
        <v>7.333333333333333</v>
      </c>
      <c r="N16" s="26">
        <f>Tabla2[[#This Row],[PROMEDIO2]]*35/10</f>
        <v>25.666666666666664</v>
      </c>
      <c r="O16" s="22">
        <v>6</v>
      </c>
      <c r="P16" s="30">
        <f>Tabla2[[#This Row],[EXAMEN]]*40/10</f>
        <v>24</v>
      </c>
      <c r="Q16" s="33">
        <f t="shared" si="0"/>
        <v>71.541666666666657</v>
      </c>
      <c r="R16" s="35">
        <f>Tabla2[[#This Row],[CALIFICACION PORCENTUAL]]/10</f>
        <v>7.1541666666666659</v>
      </c>
    </row>
    <row r="17" spans="1:18" x14ac:dyDescent="0.25">
      <c r="A17" s="2" t="s">
        <v>4</v>
      </c>
      <c r="B17" s="40">
        <v>10</v>
      </c>
      <c r="C17" s="1">
        <v>9</v>
      </c>
      <c r="D17" s="1">
        <v>10</v>
      </c>
      <c r="E17" s="1">
        <v>9</v>
      </c>
      <c r="F17" s="10">
        <f>SUM(Tabla2[[#This Row],[RESUMEN]:[CUADRO SINOPTICO]])</f>
        <v>38</v>
      </c>
      <c r="G17" s="12">
        <f>AVERAGE(Tabla2[[#This Row],[RESUMEN]:[CUADRO SINOPTICO]])</f>
        <v>9.5</v>
      </c>
      <c r="H17" s="12">
        <f>Tabla2[[#This Row],[PROMEDIO]]*25/10</f>
        <v>23.75</v>
      </c>
      <c r="I17" s="1">
        <v>9</v>
      </c>
      <c r="J17" s="1">
        <v>6</v>
      </c>
      <c r="K17" s="1">
        <v>7</v>
      </c>
      <c r="L17" s="10">
        <f>SUM(Tabla2[[#This Row],[EXPOSICION1]:[MAQUETA]])</f>
        <v>22</v>
      </c>
      <c r="M17" s="24">
        <f>AVERAGE(Tabla2[[#This Row],[EXPOSICION1]:[MAQUETA]])</f>
        <v>7.333333333333333</v>
      </c>
      <c r="N17" s="26">
        <f>Tabla2[[#This Row],[PROMEDIO2]]*35/10</f>
        <v>25.666666666666664</v>
      </c>
      <c r="O17" s="22">
        <v>6</v>
      </c>
      <c r="P17" s="30">
        <f>Tabla2[[#This Row],[EXAMEN]]*40/10</f>
        <v>24</v>
      </c>
      <c r="Q17" s="33">
        <f t="shared" si="0"/>
        <v>73.416666666666657</v>
      </c>
      <c r="R17" s="35">
        <f>Tabla2[[#This Row],[CALIFICACION PORCENTUAL]]/10</f>
        <v>7.3416666666666659</v>
      </c>
    </row>
    <row r="18" spans="1:18" x14ac:dyDescent="0.25">
      <c r="A18" s="5" t="s">
        <v>8</v>
      </c>
      <c r="B18" s="41">
        <v>10</v>
      </c>
      <c r="C18" s="6">
        <v>9</v>
      </c>
      <c r="D18" s="6">
        <v>9</v>
      </c>
      <c r="E18" s="6">
        <v>10</v>
      </c>
      <c r="F18" s="11">
        <f>SUM(Tabla2[[#This Row],[RESUMEN]:[CUADRO SINOPTICO]])</f>
        <v>38</v>
      </c>
      <c r="G18" s="13">
        <f>AVERAGE(Tabla2[[#This Row],[RESUMEN]:[CUADRO SINOPTICO]])</f>
        <v>9.5</v>
      </c>
      <c r="H18" s="13">
        <f>Tabla2[[#This Row],[PROMEDIO]]*25/10</f>
        <v>23.75</v>
      </c>
      <c r="I18" s="6">
        <v>10</v>
      </c>
      <c r="J18" s="6">
        <v>9</v>
      </c>
      <c r="K18" s="6">
        <v>8</v>
      </c>
      <c r="L18" s="11">
        <f>SUM(Tabla2[[#This Row],[EXPOSICION1]:[MAQUETA]])</f>
        <v>27</v>
      </c>
      <c r="M18" s="25">
        <f>AVERAGE(Tabla2[[#This Row],[EXPOSICION1]:[MAQUETA]])</f>
        <v>9</v>
      </c>
      <c r="N18" s="27">
        <f>Tabla2[[#This Row],[PROMEDIO2]]*35/10</f>
        <v>31.5</v>
      </c>
      <c r="O18" s="21">
        <v>10</v>
      </c>
      <c r="P18" s="31">
        <f>Tabla2[[#This Row],[EXAMEN]]*40/10</f>
        <v>40</v>
      </c>
      <c r="Q18" s="34">
        <f t="shared" si="0"/>
        <v>95.25</v>
      </c>
      <c r="R18" s="36">
        <f>Tabla2[[#This Row],[CALIFICACION PORCENTUAL]]/10</f>
        <v>9.5250000000000004</v>
      </c>
    </row>
    <row r="19" spans="1:18" x14ac:dyDescent="0.25">
      <c r="A19" s="5"/>
      <c r="B19" s="39">
        <f>SUM(B4:B18)</f>
        <v>123</v>
      </c>
      <c r="C19" s="6"/>
      <c r="D19" s="6"/>
      <c r="E19" s="6"/>
      <c r="F19" s="37"/>
      <c r="G19" s="13"/>
      <c r="H19" s="13"/>
      <c r="I19" s="6"/>
      <c r="J19" s="6"/>
      <c r="K19" s="6"/>
      <c r="L19" s="37"/>
      <c r="M19" s="25"/>
      <c r="N19" s="27"/>
      <c r="O19" s="21"/>
      <c r="P19" s="38"/>
      <c r="Q19" s="34"/>
      <c r="R19" s="36"/>
    </row>
    <row r="21" spans="1:18" x14ac:dyDescent="0.25">
      <c r="B21" s="42">
        <f>B4*100/Tabla2[[#Totals],[RESUMEN]]</f>
        <v>7.3170731707317076</v>
      </c>
    </row>
  </sheetData>
  <mergeCells count="1">
    <mergeCell ref="A1:R1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N17"/>
  <sheetViews>
    <sheetView tabSelected="1" workbookViewId="0">
      <selection activeCell="L15" sqref="L15"/>
    </sheetView>
  </sheetViews>
  <sheetFormatPr baseColWidth="10" defaultRowHeight="15" x14ac:dyDescent="0.25"/>
  <sheetData>
    <row r="4" spans="2:14" x14ac:dyDescent="0.25">
      <c r="C4" s="50" t="s">
        <v>35</v>
      </c>
      <c r="D4" s="50"/>
      <c r="E4" s="50"/>
      <c r="F4" s="50"/>
      <c r="G4" s="50"/>
    </row>
    <row r="5" spans="2:14" x14ac:dyDescent="0.25">
      <c r="C5" s="43" t="s">
        <v>41</v>
      </c>
      <c r="G5" s="43" t="s">
        <v>42</v>
      </c>
    </row>
    <row r="6" spans="2:14" x14ac:dyDescent="0.25">
      <c r="B6" s="1" t="s">
        <v>36</v>
      </c>
      <c r="C6" s="1" t="s">
        <v>37</v>
      </c>
      <c r="D6" s="1" t="s">
        <v>38</v>
      </c>
      <c r="E6" s="1" t="s">
        <v>39</v>
      </c>
      <c r="F6" s="1"/>
      <c r="G6" s="1" t="s">
        <v>37</v>
      </c>
      <c r="H6" s="1" t="s">
        <v>38</v>
      </c>
      <c r="I6" s="1" t="s">
        <v>40</v>
      </c>
      <c r="L6" t="s">
        <v>53</v>
      </c>
    </row>
    <row r="7" spans="2:14" x14ac:dyDescent="0.25">
      <c r="B7" s="1" t="s">
        <v>43</v>
      </c>
      <c r="C7" s="40">
        <v>12</v>
      </c>
      <c r="D7" s="40">
        <v>1500</v>
      </c>
      <c r="E7" s="44">
        <f>C7*D7</f>
        <v>18000</v>
      </c>
      <c r="F7" s="1"/>
      <c r="G7" s="40">
        <v>15</v>
      </c>
      <c r="H7" s="40">
        <f>D7</f>
        <v>1500</v>
      </c>
      <c r="I7" s="40">
        <f>G7*H7</f>
        <v>22500</v>
      </c>
      <c r="K7" s="49"/>
      <c r="L7" s="49"/>
    </row>
    <row r="8" spans="2:14" x14ac:dyDescent="0.25">
      <c r="B8" s="1" t="s">
        <v>44</v>
      </c>
      <c r="C8" s="40">
        <v>15</v>
      </c>
      <c r="D8" s="40">
        <v>268</v>
      </c>
      <c r="E8" s="44">
        <f t="shared" ref="E8:E14" si="0">C8*D8</f>
        <v>4020</v>
      </c>
      <c r="F8" s="1"/>
      <c r="G8" s="40">
        <v>18</v>
      </c>
      <c r="H8" s="40">
        <f t="shared" ref="H8:H14" si="1">D8</f>
        <v>268</v>
      </c>
      <c r="I8" s="40">
        <f t="shared" ref="I8:I14" si="2">G8*H8</f>
        <v>4824</v>
      </c>
      <c r="K8">
        <v>20</v>
      </c>
      <c r="L8" t="s">
        <v>55</v>
      </c>
      <c r="M8" s="49" t="s">
        <v>54</v>
      </c>
      <c r="N8" s="49"/>
    </row>
    <row r="9" spans="2:14" x14ac:dyDescent="0.25">
      <c r="B9" s="1" t="s">
        <v>45</v>
      </c>
      <c r="C9" s="40">
        <v>13</v>
      </c>
      <c r="D9" s="40">
        <v>20</v>
      </c>
      <c r="E9" s="44">
        <f t="shared" si="0"/>
        <v>260</v>
      </c>
      <c r="F9" s="1"/>
      <c r="G9" s="40">
        <v>17</v>
      </c>
      <c r="H9" s="40">
        <f t="shared" si="1"/>
        <v>20</v>
      </c>
      <c r="I9" s="40">
        <f t="shared" si="2"/>
        <v>340</v>
      </c>
      <c r="M9" s="49"/>
      <c r="N9" s="49"/>
    </row>
    <row r="10" spans="2:14" x14ac:dyDescent="0.25">
      <c r="B10" s="1" t="s">
        <v>46</v>
      </c>
      <c r="C10" s="40">
        <v>11</v>
      </c>
      <c r="D10" s="40">
        <v>20</v>
      </c>
      <c r="E10" s="44">
        <f t="shared" si="0"/>
        <v>220</v>
      </c>
      <c r="F10" s="1"/>
      <c r="G10" s="40">
        <v>12</v>
      </c>
      <c r="H10" s="40">
        <f t="shared" si="1"/>
        <v>20</v>
      </c>
      <c r="I10" s="40">
        <f t="shared" si="2"/>
        <v>240</v>
      </c>
      <c r="M10">
        <v>50</v>
      </c>
      <c r="N10" t="s">
        <v>54</v>
      </c>
    </row>
    <row r="11" spans="2:14" x14ac:dyDescent="0.25">
      <c r="B11" s="1" t="s">
        <v>47</v>
      </c>
      <c r="C11" s="40">
        <v>10</v>
      </c>
      <c r="D11" s="40">
        <v>172</v>
      </c>
      <c r="E11" s="44">
        <f t="shared" si="0"/>
        <v>1720</v>
      </c>
      <c r="F11" s="1"/>
      <c r="G11" s="40">
        <v>12</v>
      </c>
      <c r="H11" s="40">
        <f t="shared" si="1"/>
        <v>172</v>
      </c>
      <c r="I11" s="40">
        <f t="shared" si="2"/>
        <v>2064</v>
      </c>
      <c r="M11">
        <v>1000</v>
      </c>
      <c r="N11" t="s">
        <v>57</v>
      </c>
    </row>
    <row r="12" spans="2:14" x14ac:dyDescent="0.25">
      <c r="B12" s="1" t="s">
        <v>48</v>
      </c>
      <c r="C12" s="40">
        <v>14</v>
      </c>
      <c r="D12" s="40">
        <v>20</v>
      </c>
      <c r="E12" s="44">
        <f t="shared" si="0"/>
        <v>280</v>
      </c>
      <c r="F12" s="1"/>
      <c r="G12" s="40">
        <v>15</v>
      </c>
      <c r="H12" s="40">
        <f t="shared" si="1"/>
        <v>20</v>
      </c>
      <c r="I12" s="40">
        <f t="shared" si="2"/>
        <v>300</v>
      </c>
    </row>
    <row r="13" spans="2:14" x14ac:dyDescent="0.25">
      <c r="B13" s="1" t="s">
        <v>49</v>
      </c>
      <c r="C13" s="40">
        <v>9</v>
      </c>
      <c r="D13" s="40">
        <v>1500</v>
      </c>
      <c r="E13" s="44">
        <f t="shared" si="0"/>
        <v>13500</v>
      </c>
      <c r="F13" s="1"/>
      <c r="G13" s="40">
        <v>13</v>
      </c>
      <c r="H13" s="40">
        <f t="shared" si="1"/>
        <v>1500</v>
      </c>
      <c r="I13" s="40">
        <f t="shared" si="2"/>
        <v>19500</v>
      </c>
      <c r="M13">
        <v>1500</v>
      </c>
      <c r="N13" t="s">
        <v>56</v>
      </c>
    </row>
    <row r="14" spans="2:14" x14ac:dyDescent="0.25">
      <c r="B14" s="1" t="s">
        <v>50</v>
      </c>
      <c r="C14" s="40">
        <v>8</v>
      </c>
      <c r="D14" s="40">
        <v>1500</v>
      </c>
      <c r="E14" s="44">
        <f t="shared" si="0"/>
        <v>12000</v>
      </c>
      <c r="F14" s="1"/>
      <c r="G14" s="40">
        <v>12</v>
      </c>
      <c r="H14" s="40">
        <f t="shared" si="1"/>
        <v>1500</v>
      </c>
      <c r="I14" s="40">
        <f t="shared" si="2"/>
        <v>18000</v>
      </c>
    </row>
    <row r="15" spans="2:14" x14ac:dyDescent="0.25">
      <c r="B15" s="45" t="s">
        <v>51</v>
      </c>
      <c r="C15" s="1"/>
      <c r="D15" s="46">
        <f>SUM(D7:D14)</f>
        <v>5000</v>
      </c>
      <c r="E15" s="46">
        <f>SUM(E7:E14)</f>
        <v>50000</v>
      </c>
      <c r="F15" s="1"/>
      <c r="G15" s="1"/>
      <c r="H15" s="46">
        <f>SUM(H7:H14)</f>
        <v>5000</v>
      </c>
      <c r="I15" s="46">
        <f>SUM(I7:I14)</f>
        <v>67768</v>
      </c>
    </row>
    <row r="16" spans="2:14" x14ac:dyDescent="0.25">
      <c r="B16" s="48" t="s">
        <v>52</v>
      </c>
      <c r="C16" s="47">
        <f>I15-E15</f>
        <v>17768</v>
      </c>
      <c r="E16" s="1">
        <v>50000</v>
      </c>
      <c r="H16" s="1">
        <v>5000</v>
      </c>
    </row>
    <row r="17" spans="5:8" x14ac:dyDescent="0.25">
      <c r="E17" t="s">
        <v>59</v>
      </c>
      <c r="H17" t="s">
        <v>58</v>
      </c>
    </row>
  </sheetData>
  <mergeCells count="4">
    <mergeCell ref="C4:G4"/>
    <mergeCell ref="K7:L7"/>
    <mergeCell ref="M8:N8"/>
    <mergeCell ref="M9:N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Ricardo</dc:creator>
  <cp:lastModifiedBy>user</cp:lastModifiedBy>
  <dcterms:created xsi:type="dcterms:W3CDTF">2022-01-13T17:12:24Z</dcterms:created>
  <dcterms:modified xsi:type="dcterms:W3CDTF">2022-02-24T17:11:06Z</dcterms:modified>
</cp:coreProperties>
</file>