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540" activeTab="2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solver_adj" localSheetId="1" hidden="1">Hoja2!$D$15:$D$16</definedName>
    <definedName name="solver_adj" localSheetId="2" hidden="1">Hoja3!$D$14:$D$16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2</definedName>
    <definedName name="solver_eng" localSheetId="2" hidden="1">2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Hoja2!$D$15</definedName>
    <definedName name="solver_lhs1" localSheetId="2" hidden="1">Hoja3!$D$14</definedName>
    <definedName name="solver_lhs2" localSheetId="1" hidden="1">Hoja2!$D$15</definedName>
    <definedName name="solver_lhs2" localSheetId="2" hidden="1">Hoja3!$D$15</definedName>
    <definedName name="solver_lhs3" localSheetId="1" hidden="1">Hoja2!$D$15:$D$16</definedName>
    <definedName name="solver_lhs3" localSheetId="2" hidden="1">Hoja3!$D$16</definedName>
    <definedName name="solver_lhs4" localSheetId="1" hidden="1">Hoja2!$D$16</definedName>
    <definedName name="solver_lhs4" localSheetId="2" hidden="1">Hoja3!$D$17</definedName>
    <definedName name="solver_lhs5" localSheetId="1" hidden="1">Hoja2!$F$17</definedName>
    <definedName name="solver_lhs5" localSheetId="2" hidden="1">Hoja3!$E$17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5</definedName>
    <definedName name="solver_num" localSheetId="2" hidden="1">5</definedName>
    <definedName name="solver_nwt" localSheetId="1" hidden="1">1</definedName>
    <definedName name="solver_nwt" localSheetId="2" hidden="1">1</definedName>
    <definedName name="solver_opt" localSheetId="1" hidden="1">Hoja2!$E$17</definedName>
    <definedName name="solver_opt" localSheetId="2" hidden="1">Hoja3!$H$14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1</definedName>
    <definedName name="solver_rel1" localSheetId="2" hidden="1">3</definedName>
    <definedName name="solver_rel2" localSheetId="1" hidden="1">3</definedName>
    <definedName name="solver_rel2" localSheetId="2" hidden="1">3</definedName>
    <definedName name="solver_rel3" localSheetId="1" hidden="1">4</definedName>
    <definedName name="solver_rel3" localSheetId="2" hidden="1">3</definedName>
    <definedName name="solver_rel4" localSheetId="1" hidden="1">3</definedName>
    <definedName name="solver_rel4" localSheetId="2" hidden="1">1</definedName>
    <definedName name="solver_rel5" localSheetId="1" hidden="1">1</definedName>
    <definedName name="solver_rel5" localSheetId="2" hidden="1">1</definedName>
    <definedName name="solver_rhs1" localSheetId="1" hidden="1">Hoja2!$H$15</definedName>
    <definedName name="solver_rhs1" localSheetId="2" hidden="1">Hoja3!$M$14</definedName>
    <definedName name="solver_rhs2" localSheetId="1" hidden="1">Hoja2!$F$6</definedName>
    <definedName name="solver_rhs2" localSheetId="2" hidden="1">Hoja3!$M$15</definedName>
    <definedName name="solver_rhs3" localSheetId="1" hidden="1">entero</definedName>
    <definedName name="solver_rhs3" localSheetId="2" hidden="1">Hoja3!$M$16</definedName>
    <definedName name="solver_rhs4" localSheetId="1" hidden="1">Hoja2!$F$7</definedName>
    <definedName name="solver_rhs4" localSheetId="2" hidden="1">Hoja3!$F$19</definedName>
    <definedName name="solver_rhs5" localSheetId="1" hidden="1">Hoja2!$C$18</definedName>
    <definedName name="solver_rhs5" localSheetId="2" hidden="1">Hoja3!$F$20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30000</definedName>
    <definedName name="solver_ver" localSheetId="1" hidden="1">3</definedName>
    <definedName name="solver_ver" localSheetId="2" hidden="1">3</definedName>
  </definedNames>
  <calcPr calcId="144525"/>
</workbook>
</file>

<file path=xl/calcChain.xml><?xml version="1.0" encoding="utf-8"?>
<calcChain xmlns="http://schemas.openxmlformats.org/spreadsheetml/2006/main">
  <c r="D17" i="3" l="1"/>
  <c r="E16" i="3"/>
  <c r="G16" i="3" s="1"/>
  <c r="E15" i="3"/>
  <c r="E14" i="3"/>
  <c r="G14" i="3" s="1"/>
  <c r="E17" i="3" l="1"/>
  <c r="G15" i="3"/>
  <c r="G17" i="3" s="1"/>
  <c r="D2" i="3"/>
  <c r="D3" i="3"/>
  <c r="C4" i="3"/>
  <c r="E4" i="3"/>
  <c r="H14" i="3" l="1"/>
  <c r="D4" i="3"/>
  <c r="E15" i="2"/>
  <c r="F16" i="2"/>
  <c r="F15" i="2"/>
  <c r="E16" i="2"/>
  <c r="D17" i="2"/>
  <c r="C17" i="2"/>
  <c r="D2" i="2"/>
  <c r="C8" i="2"/>
  <c r="B8" i="2"/>
  <c r="D7" i="2"/>
  <c r="D6" i="2"/>
  <c r="E7" i="2"/>
  <c r="E6" i="2"/>
  <c r="D3" i="2"/>
  <c r="E17" i="2" l="1"/>
  <c r="F17" i="2"/>
  <c r="E8" i="2"/>
  <c r="D8" i="2"/>
  <c r="F15" i="1"/>
  <c r="F5" i="1"/>
  <c r="J15" i="1"/>
  <c r="J9" i="1"/>
  <c r="J14" i="1"/>
  <c r="J13" i="1"/>
  <c r="J12" i="1"/>
  <c r="J11" i="1"/>
  <c r="J10" i="1"/>
  <c r="J8" i="1"/>
  <c r="J7" i="1"/>
  <c r="J6" i="1"/>
  <c r="J5" i="1"/>
  <c r="I15" i="1"/>
  <c r="I6" i="1"/>
  <c r="I7" i="1"/>
  <c r="I8" i="1"/>
  <c r="I9" i="1"/>
  <c r="I10" i="1"/>
  <c r="I11" i="1"/>
  <c r="I12" i="1"/>
  <c r="I13" i="1"/>
  <c r="I14" i="1"/>
  <c r="I5" i="1"/>
  <c r="H6" i="1"/>
  <c r="H7" i="1"/>
  <c r="H8" i="1"/>
  <c r="H9" i="1"/>
  <c r="H10" i="1"/>
  <c r="H11" i="1"/>
  <c r="H12" i="1"/>
  <c r="H13" i="1"/>
  <c r="H14" i="1"/>
  <c r="H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<sst xmlns="http://schemas.openxmlformats.org/spreadsheetml/2006/main" count="92" uniqueCount="64">
  <si>
    <t>PRODUCTO</t>
  </si>
  <si>
    <t>UNIDAD</t>
  </si>
  <si>
    <t>CANTIDAD</t>
  </si>
  <si>
    <t xml:space="preserve">% DE GANACIA DEL PRODUCTO </t>
  </si>
  <si>
    <t xml:space="preserve">%TOTAL DE INVENTARIO </t>
  </si>
  <si>
    <t xml:space="preserve">RELACION DE PRODUCTOS DE VETERINARIA EL ESCARABAJO </t>
  </si>
  <si>
    <r>
      <rPr>
        <sz val="11"/>
        <color theme="4" tint="-0.499984740745262"/>
        <rFont val="Calibri"/>
        <family val="2"/>
        <scheme val="minor"/>
      </rPr>
      <t>PRECIO UNITARIO COMPRA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</si>
  <si>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COSTO TOTAL PAGADO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</si>
  <si>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4" tint="-0.499984740745262"/>
        <rFont val="Calibri"/>
        <family val="2"/>
        <scheme val="minor"/>
      </rPr>
      <t>PRECIO VENTA DE 20% MAS AL DE COMPRA</t>
    </r>
    <r>
      <rPr>
        <sz val="11"/>
        <color theme="1"/>
        <rFont val="Calibri"/>
        <family val="2"/>
        <scheme val="minor"/>
      </rPr>
      <t xml:space="preserve"> </t>
    </r>
  </si>
  <si>
    <t xml:space="preserve">TOTAL </t>
  </si>
  <si>
    <t>BULTO DE 25KG</t>
  </si>
  <si>
    <t>PZ</t>
  </si>
  <si>
    <t>KG</t>
  </si>
  <si>
    <t>BT 25KG</t>
  </si>
  <si>
    <t>FRAS.250ML</t>
  </si>
  <si>
    <t>BT.40KG</t>
  </si>
  <si>
    <t>BL.3KG</t>
  </si>
  <si>
    <t>ROLLO</t>
  </si>
  <si>
    <t xml:space="preserve">% DE INVERSION  TOTAL </t>
  </si>
  <si>
    <t xml:space="preserve">ALIMENTO PARA POLLO </t>
  </si>
  <si>
    <t xml:space="preserve">BOMBAS ASPEROSAS </t>
  </si>
  <si>
    <t>SUPLEMENTO MINERAL</t>
  </si>
  <si>
    <t>SOYA</t>
  </si>
  <si>
    <t>FUNGISIDA LIQUIDO</t>
  </si>
  <si>
    <t xml:space="preserve">ALIMENTO PARA PUERCA </t>
  </si>
  <si>
    <t>ALIMENTO PARA GALLOS</t>
  </si>
  <si>
    <t>ANTIBIOTICO</t>
  </si>
  <si>
    <t xml:space="preserve">PALA </t>
  </si>
  <si>
    <t xml:space="preserve">RAFIA </t>
  </si>
  <si>
    <t xml:space="preserve">    </t>
  </si>
  <si>
    <t xml:space="preserve">llantas </t>
  </si>
  <si>
    <t>precio</t>
  </si>
  <si>
    <t>costo</t>
  </si>
  <si>
    <t>ganancia</t>
  </si>
  <si>
    <t>michelin</t>
  </si>
  <si>
    <t>pirelli</t>
  </si>
  <si>
    <t>michellin</t>
  </si>
  <si>
    <t>micgellin</t>
  </si>
  <si>
    <t xml:space="preserve">costo </t>
  </si>
  <si>
    <t>cantidad</t>
  </si>
  <si>
    <t>subtotal</t>
  </si>
  <si>
    <t>total</t>
  </si>
  <si>
    <t xml:space="preserve">ganancia </t>
  </si>
  <si>
    <t>min</t>
  </si>
  <si>
    <t xml:space="preserve">totalñ de compra </t>
  </si>
  <si>
    <t>max</t>
  </si>
  <si>
    <t xml:space="preserve">PRODUCTO </t>
  </si>
  <si>
    <t>LIMON</t>
  </si>
  <si>
    <t>FRUTILLA</t>
  </si>
  <si>
    <t>TOTAL</t>
  </si>
  <si>
    <t>Cantidad de fermentacion</t>
  </si>
  <si>
    <t xml:space="preserve">total fermentacion </t>
  </si>
  <si>
    <t>igual</t>
  </si>
  <si>
    <t xml:space="preserve">productos </t>
  </si>
  <si>
    <t xml:space="preserve">hecto prime </t>
  </si>
  <si>
    <t>piroforte</t>
  </si>
  <si>
    <t>ecoclean</t>
  </si>
  <si>
    <t xml:space="preserve">total </t>
  </si>
  <si>
    <t xml:space="preserve">cantidad </t>
  </si>
  <si>
    <t xml:space="preserve">precio </t>
  </si>
  <si>
    <t>ganancia%</t>
  </si>
  <si>
    <t xml:space="preserve">piezas </t>
  </si>
  <si>
    <t xml:space="preserve">max </t>
  </si>
  <si>
    <t xml:space="preserve">invertir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</si>
</sst>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36"/>
      <color theme="9" tint="-0.249977111117893"/>
      <name val="Calibri"/>
      <family val="2"/>
      <scheme val="minor"/>
    </font>
    <font>
      <sz val="28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/>
    <xf numFmtId="9" fontId="0" fillId="0" borderId="1" xfId="0" applyNumberFormat="1" applyBorder="1"/>
    <xf numFmtId="8" fontId="0" fillId="0" borderId="1" xfId="0" applyNumberFormat="1" applyBorder="1"/>
    <xf numFmtId="0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/>
    <xf numFmtId="6" fontId="0" fillId="4" borderId="1" xfId="0" applyNumberFormat="1" applyFill="1" applyBorder="1"/>
    <xf numFmtId="8" fontId="0" fillId="4" borderId="1" xfId="0" applyNumberFormat="1" applyFill="1" applyBorder="1"/>
    <xf numFmtId="0" fontId="0" fillId="4" borderId="1" xfId="0" applyNumberFormat="1" applyFill="1" applyBorder="1"/>
    <xf numFmtId="0" fontId="0" fillId="0" borderId="2" xfId="0" applyBorder="1"/>
    <xf numFmtId="0" fontId="0" fillId="0" borderId="0" xfId="0" applyBorder="1"/>
    <xf numFmtId="0" fontId="0" fillId="6" borderId="0" xfId="0" applyFill="1" applyBorder="1"/>
    <xf numFmtId="0" fontId="0" fillId="9" borderId="1" xfId="0" applyFill="1" applyBorder="1"/>
    <xf numFmtId="0" fontId="0" fillId="9" borderId="2" xfId="0" applyFill="1" applyBorder="1"/>
    <xf numFmtId="0" fontId="0" fillId="7" borderId="0" xfId="0" applyFill="1" applyBorder="1"/>
    <xf numFmtId="0" fontId="0" fillId="10" borderId="0" xfId="0" applyFill="1"/>
    <xf numFmtId="0" fontId="0" fillId="11" borderId="0" xfId="0" applyFill="1"/>
    <xf numFmtId="0" fontId="0" fillId="10" borderId="0" xfId="0" applyFill="1" applyBorder="1"/>
    <xf numFmtId="0" fontId="0" fillId="9" borderId="0" xfId="0" applyFill="1" applyBorder="1"/>
    <xf numFmtId="0" fontId="0" fillId="10" borderId="1" xfId="0" applyFill="1" applyBorder="1"/>
    <xf numFmtId="0" fontId="0" fillId="10" borderId="3" xfId="0" applyFill="1" applyBorder="1"/>
    <xf numFmtId="44" fontId="5" fillId="0" borderId="1" xfId="1" applyFont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1" applyFont="1"/>
    <xf numFmtId="44" fontId="6" fillId="8" borderId="0" xfId="1" applyFont="1" applyFill="1"/>
    <xf numFmtId="0" fontId="7" fillId="10" borderId="0" xfId="0" applyFont="1" applyFill="1"/>
    <xf numFmtId="0" fontId="0" fillId="0" borderId="0" xfId="0" applyAlignment="1">
      <alignment horizontal="center"/>
    </xf>
    <xf numFmtId="0" fontId="7" fillId="10" borderId="1" xfId="0" applyFont="1" applyFill="1" applyBorder="1"/>
    <xf numFmtId="0" fontId="7" fillId="10" borderId="2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wrapText="1"/>
    </xf>
    <xf numFmtId="0" fontId="0" fillId="10" borderId="1" xfId="1" applyNumberFormat="1" applyFont="1" applyFill="1" applyBorder="1"/>
    <xf numFmtId="44" fontId="0" fillId="10" borderId="1" xfId="1" applyFont="1" applyFill="1" applyBorder="1"/>
    <xf numFmtId="0" fontId="0" fillId="10" borderId="1" xfId="0" applyNumberFormat="1" applyFill="1" applyBorder="1"/>
    <xf numFmtId="44" fontId="0" fillId="10" borderId="1" xfId="0" applyNumberFormat="1" applyFill="1" applyBorder="1"/>
    <xf numFmtId="0" fontId="0" fillId="4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1" applyFont="1" applyFill="1" applyBorder="1"/>
    <xf numFmtId="0" fontId="0" fillId="0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6" workbookViewId="0">
      <selection activeCell="G12" sqref="G12"/>
    </sheetView>
  </sheetViews>
  <sheetFormatPr baseColWidth="10" defaultRowHeight="15" x14ac:dyDescent="0.25"/>
  <cols>
    <col min="9" max="9" width="11.85546875" bestFit="1" customWidth="1"/>
  </cols>
  <sheetData>
    <row r="1" spans="1:17" ht="15" customHeight="1" x14ac:dyDescent="0.25">
      <c r="A1" s="49" t="s">
        <v>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75" x14ac:dyDescent="0.25">
      <c r="B4" s="7" t="s">
        <v>0</v>
      </c>
      <c r="C4" s="7" t="s">
        <v>1</v>
      </c>
      <c r="D4" s="7" t="s">
        <v>2</v>
      </c>
      <c r="E4" s="8" t="s">
        <v>6</v>
      </c>
      <c r="F4" s="8" t="s">
        <v>7</v>
      </c>
      <c r="G4" s="7" t="s">
        <v>3</v>
      </c>
      <c r="H4" s="8" t="s">
        <v>8</v>
      </c>
      <c r="I4" s="7" t="s">
        <v>4</v>
      </c>
      <c r="J4" s="7" t="s">
        <v>18</v>
      </c>
      <c r="K4" s="9"/>
    </row>
    <row r="5" spans="1:17" ht="45" x14ac:dyDescent="0.25">
      <c r="B5" s="10" t="s">
        <v>19</v>
      </c>
      <c r="C5" s="2" t="s">
        <v>10</v>
      </c>
      <c r="D5" s="1">
        <v>6</v>
      </c>
      <c r="E5" s="3">
        <v>250</v>
      </c>
      <c r="F5" s="3">
        <f>D5*E5</f>
        <v>1500</v>
      </c>
      <c r="G5" s="4">
        <v>0.25</v>
      </c>
      <c r="H5" s="5">
        <f>(E5*G5)+E5</f>
        <v>312.5</v>
      </c>
      <c r="I5" s="5">
        <f>H5*D5</f>
        <v>1875</v>
      </c>
      <c r="J5" s="6">
        <f>(I5*100)/I15</f>
        <v>2.5792340706503798</v>
      </c>
      <c r="K5" s="6"/>
    </row>
    <row r="6" spans="1:17" ht="30" x14ac:dyDescent="0.25">
      <c r="B6" s="10" t="s">
        <v>20</v>
      </c>
      <c r="C6" s="1" t="s">
        <v>11</v>
      </c>
      <c r="D6" s="1">
        <v>12</v>
      </c>
      <c r="E6" s="3">
        <v>980</v>
      </c>
      <c r="F6" s="3">
        <f t="shared" ref="F6:F14" si="0">D6*E6</f>
        <v>11760</v>
      </c>
      <c r="G6" s="4">
        <v>0.3</v>
      </c>
      <c r="H6" s="5">
        <f t="shared" ref="H6:H14" si="1">(E6*G6)+E6</f>
        <v>1274</v>
      </c>
      <c r="I6" s="5">
        <f t="shared" ref="I6:I14" si="2">H6*D6</f>
        <v>15288</v>
      </c>
      <c r="J6" s="6">
        <f>(I6*100)/I15</f>
        <v>21.030042918454935</v>
      </c>
      <c r="O6" t="s">
        <v>29</v>
      </c>
    </row>
    <row r="7" spans="1:17" ht="30" x14ac:dyDescent="0.25">
      <c r="B7" s="10" t="s">
        <v>21</v>
      </c>
      <c r="C7" s="1" t="s">
        <v>13</v>
      </c>
      <c r="D7" s="1">
        <v>3</v>
      </c>
      <c r="E7" s="3">
        <v>2300</v>
      </c>
      <c r="F7" s="3">
        <f t="shared" si="0"/>
        <v>6900</v>
      </c>
      <c r="G7" s="4">
        <v>0.2</v>
      </c>
      <c r="H7" s="5">
        <f t="shared" si="1"/>
        <v>2760</v>
      </c>
      <c r="I7" s="5">
        <f t="shared" si="2"/>
        <v>8280</v>
      </c>
      <c r="J7" s="6">
        <f>(I7*100)/I15</f>
        <v>11.389897655992076</v>
      </c>
    </row>
    <row r="8" spans="1:17" x14ac:dyDescent="0.25">
      <c r="B8" s="10" t="s">
        <v>22</v>
      </c>
      <c r="C8" s="1" t="s">
        <v>12</v>
      </c>
      <c r="D8" s="1">
        <v>200</v>
      </c>
      <c r="E8" s="3">
        <v>10</v>
      </c>
      <c r="F8" s="3">
        <f t="shared" si="0"/>
        <v>2000</v>
      </c>
      <c r="G8" s="4">
        <v>0.35</v>
      </c>
      <c r="H8" s="5">
        <f t="shared" si="1"/>
        <v>13.5</v>
      </c>
      <c r="I8" s="5">
        <f t="shared" si="2"/>
        <v>2700</v>
      </c>
      <c r="J8" s="6">
        <f>(I8*100)/I15</f>
        <v>3.7140970617365467</v>
      </c>
    </row>
    <row r="9" spans="1:17" ht="30" x14ac:dyDescent="0.25">
      <c r="B9" s="10" t="s">
        <v>23</v>
      </c>
      <c r="C9" s="1" t="s">
        <v>14</v>
      </c>
      <c r="D9" s="1">
        <v>15</v>
      </c>
      <c r="E9" s="3">
        <v>140</v>
      </c>
      <c r="F9" s="3">
        <f t="shared" si="0"/>
        <v>2100</v>
      </c>
      <c r="G9" s="4">
        <v>0.35</v>
      </c>
      <c r="H9" s="5">
        <f t="shared" si="1"/>
        <v>189</v>
      </c>
      <c r="I9" s="5">
        <f t="shared" si="2"/>
        <v>2835</v>
      </c>
      <c r="J9" s="6">
        <f>(I9*100)/I15</f>
        <v>3.899801914823374</v>
      </c>
    </row>
    <row r="10" spans="1:17" ht="45" x14ac:dyDescent="0.25">
      <c r="B10" s="10" t="s">
        <v>24</v>
      </c>
      <c r="C10" s="1" t="s">
        <v>15</v>
      </c>
      <c r="D10" s="1">
        <v>40</v>
      </c>
      <c r="E10" s="3">
        <v>350</v>
      </c>
      <c r="F10" s="3">
        <f t="shared" si="0"/>
        <v>14000</v>
      </c>
      <c r="G10" s="4">
        <v>0.32</v>
      </c>
      <c r="H10" s="5">
        <f t="shared" si="1"/>
        <v>462</v>
      </c>
      <c r="I10" s="5">
        <f t="shared" si="2"/>
        <v>18480</v>
      </c>
      <c r="J10" s="6">
        <f>(I10*100)/I15</f>
        <v>25.420931000330143</v>
      </c>
    </row>
    <row r="11" spans="1:17" ht="45" x14ac:dyDescent="0.25">
      <c r="B11" s="10" t="s">
        <v>25</v>
      </c>
      <c r="C11" s="1" t="s">
        <v>16</v>
      </c>
      <c r="D11" s="1">
        <v>25</v>
      </c>
      <c r="E11" s="3">
        <v>168</v>
      </c>
      <c r="F11" s="3">
        <f t="shared" si="0"/>
        <v>4200</v>
      </c>
      <c r="G11" s="4">
        <v>0.28000000000000003</v>
      </c>
      <c r="H11" s="5">
        <f t="shared" si="1"/>
        <v>215.04000000000002</v>
      </c>
      <c r="I11" s="5">
        <f t="shared" si="2"/>
        <v>5376.0000000000009</v>
      </c>
      <c r="J11" s="6">
        <f>(I11*100)/I15</f>
        <v>7.3951799273687699</v>
      </c>
    </row>
    <row r="12" spans="1:17" ht="30" x14ac:dyDescent="0.25">
      <c r="B12" s="10" t="s">
        <v>26</v>
      </c>
      <c r="C12" s="1" t="s">
        <v>11</v>
      </c>
      <c r="D12" s="1">
        <v>12</v>
      </c>
      <c r="E12" s="3">
        <v>450</v>
      </c>
      <c r="F12" s="3">
        <f t="shared" si="0"/>
        <v>5400</v>
      </c>
      <c r="G12" s="4">
        <v>0.44</v>
      </c>
      <c r="H12" s="5">
        <f t="shared" si="1"/>
        <v>648</v>
      </c>
      <c r="I12" s="5">
        <f t="shared" si="2"/>
        <v>7776</v>
      </c>
      <c r="J12" s="6">
        <f>(I12*100)/I15</f>
        <v>10.696599537801255</v>
      </c>
    </row>
    <row r="13" spans="1:17" x14ac:dyDescent="0.25">
      <c r="B13" s="10" t="s">
        <v>27</v>
      </c>
      <c r="C13" s="1" t="s">
        <v>17</v>
      </c>
      <c r="D13" s="1">
        <v>35</v>
      </c>
      <c r="E13" s="3">
        <v>170</v>
      </c>
      <c r="F13" s="3">
        <f t="shared" si="0"/>
        <v>5950</v>
      </c>
      <c r="G13" s="4">
        <v>0.28000000000000003</v>
      </c>
      <c r="H13" s="5">
        <f t="shared" si="1"/>
        <v>217.6</v>
      </c>
      <c r="I13" s="5">
        <f t="shared" si="2"/>
        <v>7616</v>
      </c>
      <c r="J13" s="6">
        <f>(I13*100)/I15</f>
        <v>10.476504897105755</v>
      </c>
    </row>
    <row r="14" spans="1:17" x14ac:dyDescent="0.25">
      <c r="B14" s="11" t="s">
        <v>28</v>
      </c>
      <c r="C14" s="1"/>
      <c r="D14" s="1">
        <v>50</v>
      </c>
      <c r="E14" s="3">
        <v>38</v>
      </c>
      <c r="F14" s="3">
        <f t="shared" si="0"/>
        <v>1900</v>
      </c>
      <c r="G14" s="4">
        <v>0.3</v>
      </c>
      <c r="H14" s="5">
        <f t="shared" si="1"/>
        <v>49.4</v>
      </c>
      <c r="I14" s="5">
        <f t="shared" si="2"/>
        <v>2470</v>
      </c>
      <c r="J14" s="6">
        <f>(I14*100)/I15</f>
        <v>3.3977110157367667</v>
      </c>
    </row>
    <row r="15" spans="1:17" x14ac:dyDescent="0.25">
      <c r="B15" s="12" t="s">
        <v>9</v>
      </c>
      <c r="C15" s="12"/>
      <c r="D15" s="12"/>
      <c r="E15" s="12"/>
      <c r="F15" s="13">
        <f>SUM(F5:F14)</f>
        <v>55710</v>
      </c>
      <c r="G15" s="12"/>
      <c r="H15" s="12"/>
      <c r="I15" s="14">
        <f>SUM(I5:I14)</f>
        <v>72696</v>
      </c>
      <c r="J15" s="15">
        <f>SUM(J5:J14)</f>
        <v>100</v>
      </c>
    </row>
    <row r="25" spans="1:1" x14ac:dyDescent="0.25">
      <c r="A25">
        <v>0</v>
      </c>
    </row>
  </sheetData>
  <mergeCells count="1">
    <mergeCell ref="A1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P18" sqref="P18"/>
    </sheetView>
  </sheetViews>
  <sheetFormatPr baseColWidth="10" defaultRowHeight="15" x14ac:dyDescent="0.25"/>
  <cols>
    <col min="5" max="6" width="12.5703125" bestFit="1" customWidth="1"/>
  </cols>
  <sheetData>
    <row r="1" spans="1:11" x14ac:dyDescent="0.25">
      <c r="A1" s="19" t="s">
        <v>30</v>
      </c>
      <c r="B1" s="26" t="s">
        <v>31</v>
      </c>
      <c r="C1" s="26" t="s">
        <v>32</v>
      </c>
      <c r="D1" s="26" t="s">
        <v>33</v>
      </c>
    </row>
    <row r="2" spans="1:11" x14ac:dyDescent="0.25">
      <c r="A2" s="19" t="s">
        <v>36</v>
      </c>
      <c r="B2" s="28">
        <v>2500</v>
      </c>
      <c r="C2" s="29">
        <v>1800</v>
      </c>
      <c r="D2" s="30">
        <f>B2-C2</f>
        <v>700</v>
      </c>
    </row>
    <row r="3" spans="1:11" x14ac:dyDescent="0.25">
      <c r="A3" s="19" t="s">
        <v>35</v>
      </c>
      <c r="B3" s="29">
        <v>3500</v>
      </c>
      <c r="C3" s="29">
        <v>2600</v>
      </c>
      <c r="D3" s="29">
        <f>B3-C3</f>
        <v>900</v>
      </c>
      <c r="J3" s="23"/>
    </row>
    <row r="4" spans="1:11" x14ac:dyDescent="0.25">
      <c r="A4" s="23"/>
    </row>
    <row r="5" spans="1:11" x14ac:dyDescent="0.25">
      <c r="A5" s="19" t="s">
        <v>30</v>
      </c>
      <c r="B5" s="26" t="s">
        <v>38</v>
      </c>
      <c r="C5" s="26" t="s">
        <v>39</v>
      </c>
      <c r="D5" s="26" t="s">
        <v>40</v>
      </c>
      <c r="E5" s="27" t="s">
        <v>42</v>
      </c>
    </row>
    <row r="6" spans="1:11" x14ac:dyDescent="0.25">
      <c r="A6" s="19" t="s">
        <v>37</v>
      </c>
      <c r="B6" s="29">
        <v>1800</v>
      </c>
      <c r="C6" s="1">
        <v>30</v>
      </c>
      <c r="D6" s="29">
        <f>B2*C6</f>
        <v>75000</v>
      </c>
      <c r="E6" s="31">
        <f>C6*D2</f>
        <v>21000</v>
      </c>
      <c r="F6" s="22">
        <v>30</v>
      </c>
      <c r="G6" s="33" t="s">
        <v>43</v>
      </c>
    </row>
    <row r="7" spans="1:11" x14ac:dyDescent="0.25">
      <c r="A7" s="19" t="s">
        <v>35</v>
      </c>
      <c r="B7" s="29">
        <v>2600</v>
      </c>
      <c r="C7" s="1">
        <v>20</v>
      </c>
      <c r="D7" s="29">
        <f>B3*C7</f>
        <v>70000</v>
      </c>
      <c r="E7" s="31">
        <f>C7*D3</f>
        <v>18000</v>
      </c>
      <c r="F7" s="22">
        <v>20</v>
      </c>
      <c r="G7" s="22" t="s">
        <v>43</v>
      </c>
    </row>
    <row r="8" spans="1:11" x14ac:dyDescent="0.25">
      <c r="A8" s="20" t="s">
        <v>41</v>
      </c>
      <c r="B8" s="16">
        <f>SUM(B6:B7)</f>
        <v>4400</v>
      </c>
      <c r="C8" s="16">
        <f>SUM(C6:C7)</f>
        <v>50</v>
      </c>
      <c r="D8" s="16">
        <f>SUM(D6:D7)</f>
        <v>145000</v>
      </c>
      <c r="E8" s="32">
        <f>SUM(E6:E7)</f>
        <v>39000</v>
      </c>
    </row>
    <row r="9" spans="1:11" x14ac:dyDescent="0.25">
      <c r="A9" s="17"/>
      <c r="B9" s="25">
        <v>250000</v>
      </c>
      <c r="C9" s="17"/>
      <c r="D9" s="21"/>
      <c r="E9" s="17"/>
    </row>
    <row r="10" spans="1:11" x14ac:dyDescent="0.25">
      <c r="A10" s="17"/>
      <c r="B10" s="24"/>
      <c r="C10" s="17"/>
      <c r="D10" s="18"/>
      <c r="K10" s="23"/>
    </row>
    <row r="11" spans="1:11" x14ac:dyDescent="0.25">
      <c r="G11" s="23"/>
    </row>
    <row r="14" spans="1:11" ht="30" x14ac:dyDescent="0.25">
      <c r="A14" s="35" t="s">
        <v>30</v>
      </c>
      <c r="B14" s="35" t="s">
        <v>31</v>
      </c>
      <c r="C14" s="35" t="s">
        <v>32</v>
      </c>
      <c r="D14" s="35" t="s">
        <v>39</v>
      </c>
      <c r="E14" s="36" t="s">
        <v>42</v>
      </c>
      <c r="F14" s="37" t="s">
        <v>44</v>
      </c>
    </row>
    <row r="15" spans="1:11" x14ac:dyDescent="0.25">
      <c r="A15" s="19" t="s">
        <v>34</v>
      </c>
      <c r="B15" s="29">
        <v>2500</v>
      </c>
      <c r="C15" s="29">
        <v>1800</v>
      </c>
      <c r="D15" s="1">
        <v>100</v>
      </c>
      <c r="E15" s="29">
        <f>(B15-C15)*D15</f>
        <v>70000</v>
      </c>
      <c r="F15" s="29">
        <f>C15*D15</f>
        <v>180000</v>
      </c>
      <c r="H15">
        <v>100</v>
      </c>
      <c r="I15" t="s">
        <v>45</v>
      </c>
    </row>
    <row r="16" spans="1:11" x14ac:dyDescent="0.25">
      <c r="A16" s="19" t="s">
        <v>35</v>
      </c>
      <c r="B16" s="29">
        <v>3500</v>
      </c>
      <c r="C16" s="29">
        <v>2600</v>
      </c>
      <c r="D16" s="1">
        <v>161</v>
      </c>
      <c r="E16" s="29">
        <f>(B16-C16)*D16</f>
        <v>144900</v>
      </c>
      <c r="F16" s="29">
        <f>C16*D16</f>
        <v>418600</v>
      </c>
    </row>
    <row r="17" spans="1:7" x14ac:dyDescent="0.25">
      <c r="A17" s="19" t="s">
        <v>41</v>
      </c>
      <c r="B17" s="1"/>
      <c r="C17" s="29">
        <f>SUM(C15:C16)</f>
        <v>4400</v>
      </c>
      <c r="D17" s="1">
        <f>SUM(D15:D16)</f>
        <v>261</v>
      </c>
      <c r="E17" s="29">
        <f>SUM(E15:E16)</f>
        <v>214900</v>
      </c>
      <c r="F17" s="29">
        <f>F15+F16</f>
        <v>598600</v>
      </c>
      <c r="G17" s="34"/>
    </row>
    <row r="18" spans="1:7" x14ac:dyDescent="0.25">
      <c r="C18" s="1">
        <v>600000</v>
      </c>
      <c r="D18">
        <v>300</v>
      </c>
    </row>
    <row r="19" spans="1:7" x14ac:dyDescent="0.25">
      <c r="D19" t="s">
        <v>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Q14" sqref="Q14"/>
    </sheetView>
  </sheetViews>
  <sheetFormatPr baseColWidth="10" defaultRowHeight="15" x14ac:dyDescent="0.25"/>
  <cols>
    <col min="5" max="5" width="11.85546875" bestFit="1" customWidth="1"/>
    <col min="6" max="6" width="15.140625" bestFit="1" customWidth="1"/>
  </cols>
  <sheetData>
    <row r="1" spans="1:14" ht="60" customHeight="1" x14ac:dyDescent="0.25">
      <c r="A1" s="39" t="s">
        <v>46</v>
      </c>
      <c r="B1" s="40" t="s">
        <v>50</v>
      </c>
      <c r="C1" s="41" t="s">
        <v>39</v>
      </c>
      <c r="D1" s="39" t="s">
        <v>41</v>
      </c>
      <c r="E1" s="39" t="s">
        <v>32</v>
      </c>
      <c r="F1" s="39" t="s">
        <v>41</v>
      </c>
    </row>
    <row r="2" spans="1:14" x14ac:dyDescent="0.25">
      <c r="A2" s="26" t="s">
        <v>47</v>
      </c>
      <c r="B2" s="42">
        <v>0.5</v>
      </c>
      <c r="C2" s="43">
        <v>15000</v>
      </c>
      <c r="D2" s="26">
        <f>B2*C2</f>
        <v>7500</v>
      </c>
      <c r="E2" s="44">
        <v>30</v>
      </c>
      <c r="F2" s="44">
        <v>30</v>
      </c>
      <c r="G2">
        <v>15000</v>
      </c>
      <c r="H2" t="s">
        <v>43</v>
      </c>
    </row>
    <row r="3" spans="1:14" x14ac:dyDescent="0.25">
      <c r="A3" s="26" t="s">
        <v>48</v>
      </c>
      <c r="B3" s="42">
        <v>0.2</v>
      </c>
      <c r="C3" s="43">
        <v>7500.0000000000009</v>
      </c>
      <c r="D3" s="26">
        <f>B3*C3</f>
        <v>1500.0000000000002</v>
      </c>
      <c r="E3" s="44">
        <v>20</v>
      </c>
      <c r="F3" s="44">
        <v>20</v>
      </c>
      <c r="G3">
        <v>20000</v>
      </c>
      <c r="H3" t="s">
        <v>45</v>
      </c>
    </row>
    <row r="4" spans="1:14" x14ac:dyDescent="0.25">
      <c r="A4" s="26" t="s">
        <v>49</v>
      </c>
      <c r="B4" s="42"/>
      <c r="C4" s="45">
        <f>SUM(C2:C3)</f>
        <v>22500</v>
      </c>
      <c r="D4" s="26">
        <f>SUM(D2:D3)</f>
        <v>9000</v>
      </c>
      <c r="E4" s="46">
        <f>SUM(E2:E3)</f>
        <v>50</v>
      </c>
      <c r="F4" s="44">
        <v>50</v>
      </c>
    </row>
    <row r="7" spans="1:14" ht="45" customHeight="1" x14ac:dyDescent="0.25">
      <c r="A7" s="47" t="s">
        <v>51</v>
      </c>
      <c r="B7" s="47" t="s">
        <v>52</v>
      </c>
      <c r="C7" s="47">
        <v>9000</v>
      </c>
      <c r="D7" s="38"/>
    </row>
    <row r="8" spans="1:14" x14ac:dyDescent="0.25">
      <c r="A8" s="48" t="s">
        <v>39</v>
      </c>
      <c r="B8" s="48" t="s">
        <v>43</v>
      </c>
      <c r="C8" s="48">
        <v>30000</v>
      </c>
      <c r="D8" s="38"/>
    </row>
    <row r="9" spans="1:14" x14ac:dyDescent="0.25">
      <c r="A9" s="48" t="s">
        <v>41</v>
      </c>
      <c r="B9" s="48" t="s">
        <v>45</v>
      </c>
      <c r="C9" s="48">
        <v>30000</v>
      </c>
      <c r="D9" s="38"/>
    </row>
    <row r="13" spans="1:14" x14ac:dyDescent="0.25">
      <c r="B13" s="52" t="s">
        <v>53</v>
      </c>
      <c r="C13" s="1" t="s">
        <v>59</v>
      </c>
      <c r="D13" s="1" t="s">
        <v>58</v>
      </c>
      <c r="E13" s="1" t="s">
        <v>41</v>
      </c>
      <c r="F13" s="1" t="s">
        <v>42</v>
      </c>
      <c r="G13" s="1" t="s">
        <v>60</v>
      </c>
      <c r="H13" s="1" t="s">
        <v>33</v>
      </c>
    </row>
    <row r="14" spans="1:14" ht="30" customHeight="1" x14ac:dyDescent="0.25">
      <c r="B14" s="52" t="s">
        <v>54</v>
      </c>
      <c r="C14" s="29">
        <v>133</v>
      </c>
      <c r="D14" s="1">
        <v>50</v>
      </c>
      <c r="E14" s="31">
        <f>C14*D14</f>
        <v>6650</v>
      </c>
      <c r="F14" s="4">
        <v>0.28000000000000003</v>
      </c>
      <c r="G14" s="30">
        <f>E14*F14+E14</f>
        <v>8512</v>
      </c>
      <c r="H14" s="30">
        <f>G17-E17</f>
        <v>11283</v>
      </c>
      <c r="M14" s="51">
        <v>50</v>
      </c>
      <c r="N14" s="51" t="s">
        <v>43</v>
      </c>
    </row>
    <row r="15" spans="1:14" x14ac:dyDescent="0.25">
      <c r="B15" s="52" t="s">
        <v>55</v>
      </c>
      <c r="C15" s="29">
        <v>205</v>
      </c>
      <c r="D15" s="1">
        <v>140</v>
      </c>
      <c r="E15" s="29">
        <f>C15*D15</f>
        <v>28700</v>
      </c>
      <c r="F15" s="4">
        <v>0.23</v>
      </c>
      <c r="G15" s="30">
        <f>F15*E15+E15</f>
        <v>35301</v>
      </c>
      <c r="M15" s="51">
        <v>35</v>
      </c>
      <c r="N15" s="51" t="s">
        <v>43</v>
      </c>
    </row>
    <row r="16" spans="1:14" x14ac:dyDescent="0.25">
      <c r="B16" s="52" t="s">
        <v>56</v>
      </c>
      <c r="C16" s="29">
        <v>188</v>
      </c>
      <c r="D16" s="1">
        <v>60</v>
      </c>
      <c r="E16" s="29">
        <f>C16*D16</f>
        <v>11280</v>
      </c>
      <c r="F16" s="4">
        <v>0.25</v>
      </c>
      <c r="G16" s="30">
        <f>F16*E16+E16</f>
        <v>14100</v>
      </c>
      <c r="M16" s="51">
        <v>60</v>
      </c>
      <c r="N16" s="51" t="s">
        <v>43</v>
      </c>
    </row>
    <row r="17" spans="2:7" x14ac:dyDescent="0.25">
      <c r="B17" s="52" t="s">
        <v>57</v>
      </c>
      <c r="C17" s="1"/>
      <c r="D17" s="1">
        <f>SUM(D14:D16)</f>
        <v>250</v>
      </c>
      <c r="E17" s="29">
        <f>SUM(E14:E16)</f>
        <v>46630</v>
      </c>
      <c r="F17" s="1"/>
      <c r="G17" s="30">
        <f>SUM(G14:G16)</f>
        <v>57913</v>
      </c>
    </row>
    <row r="19" spans="2:7" x14ac:dyDescent="0.25">
      <c r="D19" s="1" t="s">
        <v>61</v>
      </c>
      <c r="E19" s="1" t="s">
        <v>62</v>
      </c>
      <c r="F19" s="54">
        <v>250</v>
      </c>
    </row>
    <row r="20" spans="2:7" x14ac:dyDescent="0.25">
      <c r="E20" s="1" t="s">
        <v>63</v>
      </c>
      <c r="F20" s="53">
        <v>85000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udsyajalon2018</dc:creator>
  <cp:lastModifiedBy>udsyajalon2018</cp:lastModifiedBy>
  <dcterms:created xsi:type="dcterms:W3CDTF">2022-01-11T17:26:45Z</dcterms:created>
  <dcterms:modified xsi:type="dcterms:W3CDTF">2022-03-08T18:08:16Z</dcterms:modified>
</cp:coreProperties>
</file>