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315" windowHeight="9540" activeTab="1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8" i="2" l="1"/>
  <c r="J19" i="2" s="1"/>
  <c r="J20" i="2" s="1"/>
  <c r="J21" i="2" s="1"/>
  <c r="J22" i="2" s="1"/>
  <c r="J17" i="2"/>
  <c r="J16" i="2"/>
  <c r="I23" i="2"/>
  <c r="I22" i="2"/>
  <c r="I21" i="2"/>
  <c r="I20" i="2"/>
  <c r="I19" i="2"/>
  <c r="I18" i="2"/>
  <c r="I17" i="2"/>
  <c r="I16" i="2"/>
  <c r="F18" i="2"/>
  <c r="F19" i="2" s="1"/>
  <c r="F20" i="2" s="1"/>
  <c r="F21" i="2" s="1"/>
  <c r="F22" i="2" s="1"/>
  <c r="F17" i="2"/>
  <c r="F16" i="2"/>
  <c r="E17" i="2"/>
  <c r="E18" i="2"/>
  <c r="E19" i="2"/>
  <c r="E20" i="2"/>
  <c r="E21" i="2"/>
  <c r="E22" i="2"/>
  <c r="E23" i="2"/>
  <c r="E16" i="2"/>
  <c r="D23" i="2"/>
  <c r="C17" i="2"/>
  <c r="C18" i="2"/>
  <c r="C19" i="2"/>
  <c r="C20" i="2"/>
  <c r="C21" i="2"/>
  <c r="C22" i="2"/>
  <c r="C16" i="2"/>
  <c r="C23" i="2" l="1"/>
  <c r="D21" i="2" s="1"/>
  <c r="F15" i="1"/>
  <c r="F5" i="1"/>
  <c r="J15" i="1"/>
  <c r="J9" i="1"/>
  <c r="J14" i="1"/>
  <c r="J13" i="1"/>
  <c r="J12" i="1"/>
  <c r="J11" i="1"/>
  <c r="J10" i="1"/>
  <c r="J8" i="1"/>
  <c r="J7" i="1"/>
  <c r="J6" i="1"/>
  <c r="J5" i="1"/>
  <c r="I15" i="1"/>
  <c r="I6" i="1"/>
  <c r="I7" i="1"/>
  <c r="I8" i="1"/>
  <c r="I9" i="1"/>
  <c r="I10" i="1"/>
  <c r="I11" i="1"/>
  <c r="I12" i="1"/>
  <c r="I13" i="1"/>
  <c r="I14" i="1"/>
  <c r="I5" i="1"/>
  <c r="H6" i="1"/>
  <c r="H7" i="1"/>
  <c r="H8" i="1"/>
  <c r="H9" i="1"/>
  <c r="H10" i="1"/>
  <c r="H11" i="1"/>
  <c r="H12" i="1"/>
  <c r="H13" i="1"/>
  <c r="H14" i="1"/>
  <c r="H5" i="1"/>
  <c r="F6" i="1"/>
  <c r="F7" i="1"/>
  <c r="F8" i="1"/>
  <c r="F9" i="1"/>
  <c r="F10" i="1"/>
  <c r="F11" i="1"/>
  <c r="F12" i="1"/>
  <c r="F13" i="1"/>
  <c r="F14" i="1"/>
  <c r="D22" i="2" l="1"/>
  <c r="D16" i="2"/>
  <c r="D18" i="2"/>
  <c r="D19" i="2"/>
  <c r="D20" i="2"/>
  <c r="D17" i="2"/>
</calcChain>
</file>

<file path=xl/sharedStrings.xml><?xml version="1.0" encoding="utf-8"?>
<sst xmlns="http://schemas.openxmlformats.org/spreadsheetml/2006/main" count="125" uniqueCount="44">
  <si>
    <t>PRODUCTO</t>
  </si>
  <si>
    <t>UNIDAD</t>
  </si>
  <si>
    <t>CANTIDAD</t>
  </si>
  <si>
    <t xml:space="preserve">% DE GANACIA DEL PRODUCTO </t>
  </si>
  <si>
    <t xml:space="preserve">%TOTAL DE INVENTARIO </t>
  </si>
  <si>
    <t xml:space="preserve">RELACION DE PRODUCTOS DE VETERINARIA EL ESCARABAJO </t>
  </si>
  <si>
    <r>
      <rPr>
        <sz val="11"/>
        <color theme="4" tint="-0.499984740745262"/>
        <rFont val="Calibri"/>
        <family val="2"/>
        <scheme val="minor"/>
      </rPr>
      <t>PRECIO UNITARIO COMPRA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</si>
  <si>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1"/>
        <color theme="4" tint="-0.499984740745262"/>
        <rFont val="Calibri"/>
        <family val="2"/>
        <scheme val="minor"/>
      </rPr>
      <t>COSTO TOTAL PAGADO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</si>
  <si>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1"/>
        <color theme="4" tint="-0.499984740745262"/>
        <rFont val="Calibri"/>
        <family val="2"/>
        <scheme val="minor"/>
      </rPr>
      <t>PRECIO VENTA DE 20% MAS AL DE COMPRA</t>
    </r>
    <r>
      <rPr>
        <sz val="11"/>
        <color theme="1"/>
        <rFont val="Calibri"/>
        <family val="2"/>
        <scheme val="minor"/>
      </rPr>
      <t xml:space="preserve"> </t>
    </r>
  </si>
  <si>
    <t xml:space="preserve">TOTAL </t>
  </si>
  <si>
    <t>BULTO DE 25KG</t>
  </si>
  <si>
    <t>PZ</t>
  </si>
  <si>
    <t>KG</t>
  </si>
  <si>
    <t>BT 25KG</t>
  </si>
  <si>
    <t>FRAS.250ML</t>
  </si>
  <si>
    <t>BT.40KG</t>
  </si>
  <si>
    <t>BL.3KG</t>
  </si>
  <si>
    <t>ROLLO</t>
  </si>
  <si>
    <t xml:space="preserve">% DE INVERSION  TOTAL </t>
  </si>
  <si>
    <t xml:space="preserve">ALIMENTO PARA POLLO </t>
  </si>
  <si>
    <t xml:space="preserve">BOMBAS ASPEROSAS </t>
  </si>
  <si>
    <t>SUPLEMENTO MINERAL</t>
  </si>
  <si>
    <t>SOYA</t>
  </si>
  <si>
    <t>FUNGISIDA LIQUIDO</t>
  </si>
  <si>
    <t xml:space="preserve">ALIMENTO PARA PUERCA </t>
  </si>
  <si>
    <t>ALIMENTO PARA GALLOS</t>
  </si>
  <si>
    <t>ANTIBIOTICO</t>
  </si>
  <si>
    <t xml:space="preserve">PALA </t>
  </si>
  <si>
    <t xml:space="preserve">RAFIA </t>
  </si>
  <si>
    <t xml:space="preserve">    </t>
  </si>
  <si>
    <t>perro</t>
  </si>
  <si>
    <t>gato</t>
  </si>
  <si>
    <t>pez</t>
  </si>
  <si>
    <t>iguana</t>
  </si>
  <si>
    <t>ave</t>
  </si>
  <si>
    <t>tortuga</t>
  </si>
  <si>
    <t>otro</t>
  </si>
  <si>
    <t xml:space="preserve">especie </t>
  </si>
  <si>
    <t>frecuencia</t>
  </si>
  <si>
    <t>fr</t>
  </si>
  <si>
    <t>fp</t>
  </si>
  <si>
    <t>fpa</t>
  </si>
  <si>
    <t>especie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</si>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</sst>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36"/>
      <color theme="9" tint="-0.249977111117893"/>
      <name val="Calibri"/>
      <family val="2"/>
      <scheme val="minor"/>
    </font>
    <font>
      <sz val="28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6" fontId="0" fillId="0" borderId="1" xfId="0" applyNumberFormat="1" applyBorder="1"/>
    <xf numFmtId="9" fontId="0" fillId="0" borderId="1" xfId="0" applyNumberFormat="1" applyBorder="1"/>
    <xf numFmtId="8" fontId="0" fillId="0" borderId="1" xfId="0" applyNumberFormat="1" applyBorder="1"/>
    <xf numFmtId="0" fontId="0" fillId="0" borderId="1" xfId="0" applyNumberFormat="1" applyBorder="1"/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/>
    <xf numFmtId="6" fontId="0" fillId="4" borderId="1" xfId="0" applyNumberFormat="1" applyFill="1" applyBorder="1"/>
    <xf numFmtId="8" fontId="0" fillId="4" borderId="1" xfId="0" applyNumberFormat="1" applyFill="1" applyBorder="1"/>
    <xf numFmtId="0" fontId="0" fillId="4" borderId="1" xfId="0" applyNumberFormat="1" applyFill="1" applyBorder="1"/>
    <xf numFmtId="0" fontId="0" fillId="0" borderId="0" xfId="0" applyBorder="1"/>
    <xf numFmtId="0" fontId="0" fillId="0" borderId="2" xfId="0" applyFill="1" applyBorder="1"/>
    <xf numFmtId="0" fontId="0" fillId="6" borderId="0" xfId="0" applyFill="1"/>
    <xf numFmtId="0" fontId="0" fillId="6" borderId="2" xfId="0" applyFill="1" applyBorder="1"/>
    <xf numFmtId="0" fontId="3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0000FF"/>
      <color rgb="FFFF0066"/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"/>
            <c:invertIfNegative val="0"/>
            <c:bubble3D val="0"/>
            <c:spPr>
              <a:solidFill>
                <a:srgbClr val="66FF33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66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FFFF"/>
              </a:solidFill>
            </c:spPr>
          </c:dPt>
          <c:cat>
            <c:strRef>
              <c:f>Hoja2!$B$16:$B$22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pez</c:v>
                </c:pt>
                <c:pt idx="3">
                  <c:v>iguana</c:v>
                </c:pt>
                <c:pt idx="4">
                  <c:v>ave</c:v>
                </c:pt>
                <c:pt idx="5">
                  <c:v>tortuga</c:v>
                </c:pt>
                <c:pt idx="6">
                  <c:v>otro</c:v>
                </c:pt>
              </c:strCache>
            </c:strRef>
          </c:cat>
          <c:val>
            <c:numRef>
              <c:f>Hoja2!$C$16:$C$22</c:f>
              <c:numCache>
                <c:formatCode>General</c:formatCode>
                <c:ptCount val="7"/>
                <c:pt idx="0">
                  <c:v>17</c:v>
                </c:pt>
                <c:pt idx="1">
                  <c:v>14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180414720"/>
        <c:axId val="181145600"/>
        <c:axId val="0"/>
      </c:bar3DChart>
      <c:catAx>
        <c:axId val="18041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81145600"/>
        <c:crosses val="autoZero"/>
        <c:auto val="1"/>
        <c:lblAlgn val="ctr"/>
        <c:lblOffset val="100"/>
        <c:noMultiLvlLbl val="0"/>
      </c:catAx>
      <c:valAx>
        <c:axId val="18114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041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>
                <a:solidFill>
                  <a:srgbClr val="FF00FF"/>
                </a:solidFill>
              </a:rPr>
              <a:t>mascotas</a:t>
            </a:r>
            <a:r>
              <a:rPr lang="es-MX" baseline="0">
                <a:solidFill>
                  <a:srgbClr val="FF00FF"/>
                </a:solidFill>
              </a:rPr>
              <a:t> de tuxtla</a:t>
            </a:r>
            <a:endParaRPr lang="es-MX">
              <a:solidFill>
                <a:srgbClr val="FF00FF"/>
              </a:solidFill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Hoja2!$B$16:$B$22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pez</c:v>
                </c:pt>
                <c:pt idx="3">
                  <c:v>iguana</c:v>
                </c:pt>
                <c:pt idx="4">
                  <c:v>ave</c:v>
                </c:pt>
                <c:pt idx="5">
                  <c:v>tortuga</c:v>
                </c:pt>
                <c:pt idx="6">
                  <c:v>otro</c:v>
                </c:pt>
              </c:strCache>
            </c:strRef>
          </c:cat>
          <c:val>
            <c:numRef>
              <c:f>Hoja2!$C$16:$C$22</c:f>
              <c:numCache>
                <c:formatCode>General</c:formatCode>
                <c:ptCount val="7"/>
                <c:pt idx="0">
                  <c:v>17</c:v>
                </c:pt>
                <c:pt idx="1">
                  <c:v>14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cat>
            <c:strRef>
              <c:f>Hoja2!$H$16:$H$22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ave</c:v>
                </c:pt>
                <c:pt idx="3">
                  <c:v>otro</c:v>
                </c:pt>
                <c:pt idx="4">
                  <c:v>pez</c:v>
                </c:pt>
                <c:pt idx="5">
                  <c:v>iguana</c:v>
                </c:pt>
                <c:pt idx="6">
                  <c:v>tortuga</c:v>
                </c:pt>
              </c:strCache>
            </c:strRef>
          </c:cat>
          <c:val>
            <c:numRef>
              <c:f>Hoja2!$J$16:$J$22</c:f>
              <c:numCache>
                <c:formatCode>General</c:formatCode>
                <c:ptCount val="7"/>
                <c:pt idx="0">
                  <c:v>24.285714285714285</c:v>
                </c:pt>
                <c:pt idx="1">
                  <c:v>44.285714285714285</c:v>
                </c:pt>
                <c:pt idx="2">
                  <c:v>58.571428571428569</c:v>
                </c:pt>
                <c:pt idx="3">
                  <c:v>71.428571428571431</c:v>
                </c:pt>
                <c:pt idx="4">
                  <c:v>82.857142857142861</c:v>
                </c:pt>
                <c:pt idx="5">
                  <c:v>92.857142857142861</c:v>
                </c:pt>
                <c:pt idx="6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205632"/>
        <c:axId val="181076352"/>
        <c:axId val="161770112"/>
      </c:line3DChart>
      <c:catAx>
        <c:axId val="181205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81076352"/>
        <c:crosses val="autoZero"/>
        <c:auto val="1"/>
        <c:lblAlgn val="ctr"/>
        <c:lblOffset val="100"/>
        <c:noMultiLvlLbl val="0"/>
      </c:catAx>
      <c:valAx>
        <c:axId val="181076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1205632"/>
        <c:crosses val="autoZero"/>
        <c:crossBetween val="between"/>
      </c:valAx>
      <c:serAx>
        <c:axId val="16177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81076352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0</xdr:row>
      <xdr:rowOff>0</xdr:rowOff>
    </xdr:from>
    <xdr:to>
      <xdr:col>15</xdr:col>
      <xdr:colOff>104775</xdr:colOff>
      <xdr:row>13</xdr:row>
      <xdr:rowOff>161925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14</xdr:row>
      <xdr:rowOff>9525</xdr:rowOff>
    </xdr:from>
    <xdr:to>
      <xdr:col>16</xdr:col>
      <xdr:colOff>28575</xdr:colOff>
      <xdr:row>28</xdr:row>
      <xdr:rowOff>85725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161925</xdr:colOff>
      <xdr:row>3</xdr:row>
      <xdr:rowOff>142875</xdr:rowOff>
    </xdr:from>
    <xdr:to>
      <xdr:col>22</xdr:col>
      <xdr:colOff>161925</xdr:colOff>
      <xdr:row>18</xdr:row>
      <xdr:rowOff>28575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6" workbookViewId="0">
      <selection activeCell="G12" sqref="G12"/>
    </sheetView>
  </sheetViews>
  <sheetFormatPr baseColWidth="10" defaultRowHeight="15" x14ac:dyDescent="0.25"/>
  <cols>
    <col min="9" max="9" width="11.85546875" bestFit="1" customWidth="1"/>
  </cols>
  <sheetData>
    <row r="1" spans="1:17" ht="15" customHeight="1" x14ac:dyDescent="0.25">
      <c r="A1" s="20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75" x14ac:dyDescent="0.25">
      <c r="B4" s="7" t="s">
        <v>0</v>
      </c>
      <c r="C4" s="7" t="s">
        <v>1</v>
      </c>
      <c r="D4" s="7" t="s">
        <v>2</v>
      </c>
      <c r="E4" s="8" t="s">
        <v>6</v>
      </c>
      <c r="F4" s="8" t="s">
        <v>7</v>
      </c>
      <c r="G4" s="7" t="s">
        <v>3</v>
      </c>
      <c r="H4" s="8" t="s">
        <v>8</v>
      </c>
      <c r="I4" s="7" t="s">
        <v>4</v>
      </c>
      <c r="J4" s="7" t="s">
        <v>18</v>
      </c>
      <c r="K4" s="9"/>
    </row>
    <row r="5" spans="1:17" ht="45" x14ac:dyDescent="0.25">
      <c r="B5" s="10" t="s">
        <v>19</v>
      </c>
      <c r="C5" s="2" t="s">
        <v>10</v>
      </c>
      <c r="D5" s="1">
        <v>6</v>
      </c>
      <c r="E5" s="3">
        <v>250</v>
      </c>
      <c r="F5" s="3">
        <f>D5*E5</f>
        <v>1500</v>
      </c>
      <c r="G5" s="4">
        <v>0.25</v>
      </c>
      <c r="H5" s="5">
        <f>(E5*G5)+E5</f>
        <v>312.5</v>
      </c>
      <c r="I5" s="5">
        <f>H5*D5</f>
        <v>1875</v>
      </c>
      <c r="J5" s="6">
        <f>(I5*100)/I15</f>
        <v>2.5792340706503798</v>
      </c>
      <c r="K5" s="6"/>
    </row>
    <row r="6" spans="1:17" ht="30" x14ac:dyDescent="0.25">
      <c r="B6" s="10" t="s">
        <v>20</v>
      </c>
      <c r="C6" s="1" t="s">
        <v>11</v>
      </c>
      <c r="D6" s="1">
        <v>12</v>
      </c>
      <c r="E6" s="3">
        <v>980</v>
      </c>
      <c r="F6" s="3">
        <f t="shared" ref="F6:F14" si="0">D6*E6</f>
        <v>11760</v>
      </c>
      <c r="G6" s="4">
        <v>0.3</v>
      </c>
      <c r="H6" s="5">
        <f t="shared" ref="H6:H14" si="1">(E6*G6)+E6</f>
        <v>1274</v>
      </c>
      <c r="I6" s="5">
        <f t="shared" ref="I6:I14" si="2">H6*D6</f>
        <v>15288</v>
      </c>
      <c r="J6" s="6">
        <f>(I6*100)/I15</f>
        <v>21.030042918454935</v>
      </c>
      <c r="O6" t="s">
        <v>29</v>
      </c>
    </row>
    <row r="7" spans="1:17" ht="30" x14ac:dyDescent="0.25">
      <c r="B7" s="10" t="s">
        <v>21</v>
      </c>
      <c r="C7" s="1" t="s">
        <v>13</v>
      </c>
      <c r="D7" s="1">
        <v>3</v>
      </c>
      <c r="E7" s="3">
        <v>2300</v>
      </c>
      <c r="F7" s="3">
        <f t="shared" si="0"/>
        <v>6900</v>
      </c>
      <c r="G7" s="4">
        <v>0.2</v>
      </c>
      <c r="H7" s="5">
        <f t="shared" si="1"/>
        <v>2760</v>
      </c>
      <c r="I7" s="5">
        <f t="shared" si="2"/>
        <v>8280</v>
      </c>
      <c r="J7" s="6">
        <f>(I7*100)/I15</f>
        <v>11.389897655992076</v>
      </c>
    </row>
    <row r="8" spans="1:17" x14ac:dyDescent="0.25">
      <c r="B8" s="10" t="s">
        <v>22</v>
      </c>
      <c r="C8" s="1" t="s">
        <v>12</v>
      </c>
      <c r="D8" s="1">
        <v>200</v>
      </c>
      <c r="E8" s="3">
        <v>10</v>
      </c>
      <c r="F8" s="3">
        <f t="shared" si="0"/>
        <v>2000</v>
      </c>
      <c r="G8" s="4">
        <v>0.35</v>
      </c>
      <c r="H8" s="5">
        <f t="shared" si="1"/>
        <v>13.5</v>
      </c>
      <c r="I8" s="5">
        <f t="shared" si="2"/>
        <v>2700</v>
      </c>
      <c r="J8" s="6">
        <f>(I8*100)/I15</f>
        <v>3.7140970617365467</v>
      </c>
    </row>
    <row r="9" spans="1:17" ht="30" x14ac:dyDescent="0.25">
      <c r="B9" s="10" t="s">
        <v>23</v>
      </c>
      <c r="C9" s="1" t="s">
        <v>14</v>
      </c>
      <c r="D9" s="1">
        <v>15</v>
      </c>
      <c r="E9" s="3">
        <v>140</v>
      </c>
      <c r="F9" s="3">
        <f t="shared" si="0"/>
        <v>2100</v>
      </c>
      <c r="G9" s="4">
        <v>0.35</v>
      </c>
      <c r="H9" s="5">
        <f t="shared" si="1"/>
        <v>189</v>
      </c>
      <c r="I9" s="5">
        <f t="shared" si="2"/>
        <v>2835</v>
      </c>
      <c r="J9" s="6">
        <f>(I9*100)/I15</f>
        <v>3.899801914823374</v>
      </c>
    </row>
    <row r="10" spans="1:17" ht="45" x14ac:dyDescent="0.25">
      <c r="B10" s="10" t="s">
        <v>24</v>
      </c>
      <c r="C10" s="1" t="s">
        <v>15</v>
      </c>
      <c r="D10" s="1">
        <v>40</v>
      </c>
      <c r="E10" s="3">
        <v>350</v>
      </c>
      <c r="F10" s="3">
        <f t="shared" si="0"/>
        <v>14000</v>
      </c>
      <c r="G10" s="4">
        <v>0.32</v>
      </c>
      <c r="H10" s="5">
        <f t="shared" si="1"/>
        <v>462</v>
      </c>
      <c r="I10" s="5">
        <f t="shared" si="2"/>
        <v>18480</v>
      </c>
      <c r="J10" s="6">
        <f>(I10*100)/I15</f>
        <v>25.420931000330143</v>
      </c>
    </row>
    <row r="11" spans="1:17" ht="45" x14ac:dyDescent="0.25">
      <c r="B11" s="10" t="s">
        <v>25</v>
      </c>
      <c r="C11" s="1" t="s">
        <v>16</v>
      </c>
      <c r="D11" s="1">
        <v>25</v>
      </c>
      <c r="E11" s="3">
        <v>168</v>
      </c>
      <c r="F11" s="3">
        <f t="shared" si="0"/>
        <v>4200</v>
      </c>
      <c r="G11" s="4">
        <v>0.28000000000000003</v>
      </c>
      <c r="H11" s="5">
        <f t="shared" si="1"/>
        <v>215.04000000000002</v>
      </c>
      <c r="I11" s="5">
        <f t="shared" si="2"/>
        <v>5376.0000000000009</v>
      </c>
      <c r="J11" s="6">
        <f>(I11*100)/I15</f>
        <v>7.3951799273687699</v>
      </c>
    </row>
    <row r="12" spans="1:17" ht="30" x14ac:dyDescent="0.25">
      <c r="B12" s="10" t="s">
        <v>26</v>
      </c>
      <c r="C12" s="1" t="s">
        <v>11</v>
      </c>
      <c r="D12" s="1">
        <v>12</v>
      </c>
      <c r="E12" s="3">
        <v>450</v>
      </c>
      <c r="F12" s="3">
        <f t="shared" si="0"/>
        <v>5400</v>
      </c>
      <c r="G12" s="4">
        <v>0.44</v>
      </c>
      <c r="H12" s="5">
        <f t="shared" si="1"/>
        <v>648</v>
      </c>
      <c r="I12" s="5">
        <f t="shared" si="2"/>
        <v>7776</v>
      </c>
      <c r="J12" s="6">
        <f>(I12*100)/I15</f>
        <v>10.696599537801255</v>
      </c>
    </row>
    <row r="13" spans="1:17" x14ac:dyDescent="0.25">
      <c r="B13" s="10" t="s">
        <v>27</v>
      </c>
      <c r="C13" s="1" t="s">
        <v>17</v>
      </c>
      <c r="D13" s="1">
        <v>35</v>
      </c>
      <c r="E13" s="3">
        <v>170</v>
      </c>
      <c r="F13" s="3">
        <f t="shared" si="0"/>
        <v>5950</v>
      </c>
      <c r="G13" s="4">
        <v>0.28000000000000003</v>
      </c>
      <c r="H13" s="5">
        <f t="shared" si="1"/>
        <v>217.6</v>
      </c>
      <c r="I13" s="5">
        <f t="shared" si="2"/>
        <v>7616</v>
      </c>
      <c r="J13" s="6">
        <f>(I13*100)/I15</f>
        <v>10.476504897105755</v>
      </c>
    </row>
    <row r="14" spans="1:17" x14ac:dyDescent="0.25">
      <c r="B14" s="11" t="s">
        <v>28</v>
      </c>
      <c r="C14" s="1"/>
      <c r="D14" s="1">
        <v>50</v>
      </c>
      <c r="E14" s="3">
        <v>38</v>
      </c>
      <c r="F14" s="3">
        <f t="shared" si="0"/>
        <v>1900</v>
      </c>
      <c r="G14" s="4">
        <v>0.3</v>
      </c>
      <c r="H14" s="5">
        <f t="shared" si="1"/>
        <v>49.4</v>
      </c>
      <c r="I14" s="5">
        <f t="shared" si="2"/>
        <v>2470</v>
      </c>
      <c r="J14" s="6">
        <f>(I14*100)/I15</f>
        <v>3.3977110157367667</v>
      </c>
    </row>
    <row r="15" spans="1:17" x14ac:dyDescent="0.25">
      <c r="B15" s="12" t="s">
        <v>9</v>
      </c>
      <c r="C15" s="12"/>
      <c r="D15" s="12"/>
      <c r="E15" s="12"/>
      <c r="F15" s="13">
        <f>SUM(F5:F14)</f>
        <v>55710</v>
      </c>
      <c r="G15" s="12"/>
      <c r="H15" s="12"/>
      <c r="I15" s="14">
        <f>SUM(I5:I14)</f>
        <v>72696</v>
      </c>
      <c r="J15" s="15">
        <f>SUM(J5:J14)</f>
        <v>100</v>
      </c>
    </row>
    <row r="25" spans="1:1" x14ac:dyDescent="0.25">
      <c r="A25">
        <v>0</v>
      </c>
    </row>
  </sheetData>
  <mergeCells count="1">
    <mergeCell ref="A1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6"/>
  <sheetViews>
    <sheetView tabSelected="1" topLeftCell="A2" workbookViewId="0">
      <selection activeCell="G8" sqref="G8"/>
    </sheetView>
  </sheetViews>
  <sheetFormatPr baseColWidth="10" defaultRowHeight="15" x14ac:dyDescent="0.25"/>
  <sheetData>
    <row r="3" spans="2:10" x14ac:dyDescent="0.25">
      <c r="B3" s="1" t="s">
        <v>30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36</v>
      </c>
    </row>
    <row r="4" spans="2:10" x14ac:dyDescent="0.25">
      <c r="B4" s="1" t="s">
        <v>30</v>
      </c>
      <c r="C4" s="1" t="s">
        <v>31</v>
      </c>
      <c r="D4" s="1" t="s">
        <v>33</v>
      </c>
      <c r="E4" s="1" t="s">
        <v>32</v>
      </c>
      <c r="F4" s="1" t="s">
        <v>33</v>
      </c>
      <c r="G4" s="1" t="s">
        <v>31</v>
      </c>
      <c r="H4" s="1" t="s">
        <v>34</v>
      </c>
    </row>
    <row r="5" spans="2:10" x14ac:dyDescent="0.25">
      <c r="B5" s="1" t="s">
        <v>30</v>
      </c>
      <c r="C5" s="1" t="s">
        <v>30</v>
      </c>
      <c r="D5" s="1" t="s">
        <v>34</v>
      </c>
      <c r="E5" s="1" t="s">
        <v>36</v>
      </c>
      <c r="F5" s="1" t="s">
        <v>34</v>
      </c>
      <c r="G5" s="1" t="s">
        <v>31</v>
      </c>
      <c r="H5" s="1" t="s">
        <v>30</v>
      </c>
    </row>
    <row r="6" spans="2:10" x14ac:dyDescent="0.25">
      <c r="B6" s="1" t="s">
        <v>30</v>
      </c>
      <c r="C6" s="1" t="s">
        <v>33</v>
      </c>
      <c r="D6" s="1" t="s">
        <v>30</v>
      </c>
      <c r="E6" s="1" t="s">
        <v>31</v>
      </c>
      <c r="F6" s="1" t="s">
        <v>36</v>
      </c>
      <c r="G6" s="1" t="s">
        <v>30</v>
      </c>
      <c r="H6" s="1" t="s">
        <v>31</v>
      </c>
    </row>
    <row r="7" spans="2:10" x14ac:dyDescent="0.25">
      <c r="B7" s="1" t="s">
        <v>31</v>
      </c>
      <c r="C7" s="1" t="s">
        <v>34</v>
      </c>
      <c r="D7" s="1" t="s">
        <v>31</v>
      </c>
      <c r="E7" s="1" t="s">
        <v>30</v>
      </c>
      <c r="F7" s="1" t="s">
        <v>30</v>
      </c>
      <c r="G7" s="1" t="s">
        <v>34</v>
      </c>
      <c r="H7" s="1" t="s">
        <v>30</v>
      </c>
    </row>
    <row r="8" spans="2:10" x14ac:dyDescent="0.25">
      <c r="B8" s="1" t="s">
        <v>32</v>
      </c>
      <c r="C8" s="1" t="s">
        <v>34</v>
      </c>
      <c r="D8" s="1" t="s">
        <v>31</v>
      </c>
      <c r="E8" s="1" t="s">
        <v>32</v>
      </c>
      <c r="F8" s="1" t="s">
        <v>30</v>
      </c>
      <c r="G8" s="1" t="s">
        <v>36</v>
      </c>
      <c r="H8" s="1" t="s">
        <v>30</v>
      </c>
    </row>
    <row r="9" spans="2:10" x14ac:dyDescent="0.25">
      <c r="B9" s="1" t="s">
        <v>35</v>
      </c>
      <c r="C9" s="1" t="s">
        <v>35</v>
      </c>
      <c r="D9" s="1" t="s">
        <v>34</v>
      </c>
      <c r="E9" s="1" t="s">
        <v>36</v>
      </c>
      <c r="F9" s="1" t="s">
        <v>30</v>
      </c>
      <c r="G9" s="1" t="s">
        <v>33</v>
      </c>
      <c r="H9" s="1" t="s">
        <v>36</v>
      </c>
    </row>
    <row r="10" spans="2:10" x14ac:dyDescent="0.25">
      <c r="B10" s="1" t="s">
        <v>32</v>
      </c>
      <c r="C10" s="1" t="s">
        <v>30</v>
      </c>
      <c r="D10" s="1" t="s">
        <v>36</v>
      </c>
      <c r="E10" s="1" t="s">
        <v>30</v>
      </c>
      <c r="F10" s="1" t="s">
        <v>32</v>
      </c>
      <c r="G10" s="1" t="s">
        <v>35</v>
      </c>
      <c r="H10" s="1" t="s">
        <v>32</v>
      </c>
    </row>
    <row r="11" spans="2:10" x14ac:dyDescent="0.25">
      <c r="B11" s="1" t="s">
        <v>31</v>
      </c>
      <c r="C11" s="1" t="s">
        <v>36</v>
      </c>
      <c r="D11" s="1" t="s">
        <v>34</v>
      </c>
      <c r="E11" s="1" t="s">
        <v>31</v>
      </c>
      <c r="F11" s="1" t="s">
        <v>31</v>
      </c>
      <c r="G11" s="1" t="s">
        <v>31</v>
      </c>
      <c r="H11" s="1" t="s">
        <v>33</v>
      </c>
    </row>
    <row r="12" spans="2:10" x14ac:dyDescent="0.25">
      <c r="B12" s="1" t="s">
        <v>30</v>
      </c>
      <c r="C12" s="1" t="s">
        <v>32</v>
      </c>
      <c r="D12" s="1" t="s">
        <v>35</v>
      </c>
      <c r="E12" s="1" t="s">
        <v>36</v>
      </c>
      <c r="F12" s="1" t="s">
        <v>31</v>
      </c>
      <c r="G12" s="1" t="s">
        <v>33</v>
      </c>
      <c r="H12" s="1" t="s">
        <v>34</v>
      </c>
    </row>
    <row r="13" spans="2:10" x14ac:dyDescent="0.25">
      <c r="B13" s="16"/>
      <c r="C13" s="16"/>
      <c r="D13" s="16"/>
      <c r="E13" s="16"/>
      <c r="F13" s="16"/>
      <c r="G13" s="16"/>
      <c r="H13" s="16"/>
    </row>
    <row r="14" spans="2:10" x14ac:dyDescent="0.25">
      <c r="B14" s="16"/>
      <c r="C14" s="16"/>
      <c r="D14" s="16"/>
      <c r="E14" s="16"/>
      <c r="F14" s="16"/>
      <c r="G14" s="16"/>
      <c r="H14" s="16"/>
    </row>
    <row r="15" spans="2:10" x14ac:dyDescent="0.25">
      <c r="B15" s="1" t="s">
        <v>37</v>
      </c>
      <c r="C15" s="1" t="s">
        <v>38</v>
      </c>
      <c r="D15" s="1" t="s">
        <v>39</v>
      </c>
      <c r="E15" s="1" t="s">
        <v>40</v>
      </c>
      <c r="F15" s="1" t="s">
        <v>41</v>
      </c>
      <c r="H15" s="1" t="s">
        <v>42</v>
      </c>
      <c r="I15" s="1" t="s">
        <v>40</v>
      </c>
      <c r="J15" s="1" t="s">
        <v>41</v>
      </c>
    </row>
    <row r="16" spans="2:10" x14ac:dyDescent="0.25">
      <c r="B16" s="1" t="s">
        <v>30</v>
      </c>
      <c r="C16" s="1">
        <f>COUNTIF($B$3:$H$12,B16)</f>
        <v>17</v>
      </c>
      <c r="D16" s="1">
        <f>C16/$C$23</f>
        <v>0.24285714285714285</v>
      </c>
      <c r="E16" s="1">
        <f>D16*100</f>
        <v>24.285714285714285</v>
      </c>
      <c r="F16" s="1">
        <f>E16</f>
        <v>24.285714285714285</v>
      </c>
      <c r="H16" s="1" t="s">
        <v>30</v>
      </c>
      <c r="I16" s="1">
        <f>D16*100</f>
        <v>24.285714285714285</v>
      </c>
      <c r="J16" s="1">
        <f>D16*100</f>
        <v>24.285714285714285</v>
      </c>
    </row>
    <row r="17" spans="2:14" x14ac:dyDescent="0.25">
      <c r="B17" s="1" t="s">
        <v>31</v>
      </c>
      <c r="C17" s="1">
        <f t="shared" ref="C17:C22" si="0">COUNTIF($B$3:$H$12,B17)</f>
        <v>14</v>
      </c>
      <c r="D17" s="1">
        <f t="shared" ref="D17:D22" si="1">C17/$C$23</f>
        <v>0.2</v>
      </c>
      <c r="E17" s="1">
        <f t="shared" ref="E17:E23" si="2">D17*100</f>
        <v>20</v>
      </c>
      <c r="F17" s="1">
        <f>F16+E17</f>
        <v>44.285714285714285</v>
      </c>
      <c r="H17" s="1" t="s">
        <v>31</v>
      </c>
      <c r="I17" s="1">
        <f>D17*100</f>
        <v>20</v>
      </c>
      <c r="J17" s="1">
        <f>J16+I17</f>
        <v>44.285714285714285</v>
      </c>
    </row>
    <row r="18" spans="2:14" x14ac:dyDescent="0.25">
      <c r="B18" s="1" t="s">
        <v>32</v>
      </c>
      <c r="C18" s="1">
        <f t="shared" si="0"/>
        <v>8</v>
      </c>
      <c r="D18" s="1">
        <f t="shared" si="1"/>
        <v>0.11428571428571428</v>
      </c>
      <c r="E18" s="1">
        <f t="shared" si="2"/>
        <v>11.428571428571429</v>
      </c>
      <c r="F18" s="1">
        <f t="shared" ref="F18:F22" si="3">F17+E18</f>
        <v>55.714285714285715</v>
      </c>
      <c r="H18" s="1" t="s">
        <v>34</v>
      </c>
      <c r="I18" s="1">
        <f>D20*100</f>
        <v>14.285714285714285</v>
      </c>
      <c r="J18" s="1">
        <f t="shared" ref="J18:J22" si="4">J17+I18</f>
        <v>58.571428571428569</v>
      </c>
    </row>
    <row r="19" spans="2:14" x14ac:dyDescent="0.25">
      <c r="B19" s="1" t="s">
        <v>33</v>
      </c>
      <c r="C19" s="1">
        <f t="shared" si="0"/>
        <v>7</v>
      </c>
      <c r="D19" s="1">
        <f t="shared" si="1"/>
        <v>0.1</v>
      </c>
      <c r="E19" s="1">
        <f t="shared" si="2"/>
        <v>10</v>
      </c>
      <c r="F19" s="1">
        <f t="shared" si="3"/>
        <v>65.714285714285722</v>
      </c>
      <c r="H19" s="1" t="s">
        <v>36</v>
      </c>
      <c r="I19" s="1">
        <f>D22*100</f>
        <v>12.857142857142856</v>
      </c>
      <c r="J19" s="1">
        <f t="shared" si="4"/>
        <v>71.428571428571431</v>
      </c>
    </row>
    <row r="20" spans="2:14" x14ac:dyDescent="0.25">
      <c r="B20" s="1" t="s">
        <v>34</v>
      </c>
      <c r="C20" s="1">
        <f t="shared" si="0"/>
        <v>10</v>
      </c>
      <c r="D20" s="1">
        <f t="shared" si="1"/>
        <v>0.14285714285714285</v>
      </c>
      <c r="E20" s="1">
        <f t="shared" si="2"/>
        <v>14.285714285714285</v>
      </c>
      <c r="F20" s="1">
        <f t="shared" si="3"/>
        <v>80</v>
      </c>
      <c r="H20" s="1" t="s">
        <v>32</v>
      </c>
      <c r="I20" s="1">
        <f>D18*100</f>
        <v>11.428571428571429</v>
      </c>
      <c r="J20" s="1">
        <f t="shared" si="4"/>
        <v>82.857142857142861</v>
      </c>
    </row>
    <row r="21" spans="2:14" x14ac:dyDescent="0.25">
      <c r="B21" s="1" t="s">
        <v>35</v>
      </c>
      <c r="C21" s="1">
        <f t="shared" si="0"/>
        <v>5</v>
      </c>
      <c r="D21" s="1">
        <f t="shared" si="1"/>
        <v>7.1428571428571425E-2</v>
      </c>
      <c r="E21" s="1">
        <f t="shared" si="2"/>
        <v>7.1428571428571423</v>
      </c>
      <c r="F21" s="1">
        <f t="shared" si="3"/>
        <v>87.142857142857139</v>
      </c>
      <c r="H21" s="1" t="s">
        <v>33</v>
      </c>
      <c r="I21" s="1">
        <f>D19*100</f>
        <v>10</v>
      </c>
      <c r="J21" s="1">
        <f t="shared" si="4"/>
        <v>92.857142857142861</v>
      </c>
    </row>
    <row r="22" spans="2:14" x14ac:dyDescent="0.25">
      <c r="B22" s="1" t="s">
        <v>36</v>
      </c>
      <c r="C22" s="1">
        <f t="shared" si="0"/>
        <v>9</v>
      </c>
      <c r="D22" s="1">
        <f t="shared" si="1"/>
        <v>0.12857142857142856</v>
      </c>
      <c r="E22" s="1">
        <f t="shared" si="2"/>
        <v>12.857142857142856</v>
      </c>
      <c r="F22" s="1">
        <f t="shared" si="3"/>
        <v>100</v>
      </c>
      <c r="H22" s="1" t="s">
        <v>35</v>
      </c>
      <c r="I22" s="1">
        <f>D21*100</f>
        <v>7.1428571428571423</v>
      </c>
      <c r="J22" s="1">
        <f t="shared" si="4"/>
        <v>100</v>
      </c>
    </row>
    <row r="23" spans="2:14" x14ac:dyDescent="0.25">
      <c r="B23" s="1" t="s">
        <v>43</v>
      </c>
      <c r="C23" s="17">
        <f>SUM(C16:C22)</f>
        <v>70</v>
      </c>
      <c r="D23" s="1">
        <f>SUM(D16:D22)</f>
        <v>1</v>
      </c>
      <c r="E23" s="1">
        <f t="shared" si="2"/>
        <v>100</v>
      </c>
      <c r="F23" s="1"/>
      <c r="H23" s="19" t="s">
        <v>43</v>
      </c>
      <c r="I23">
        <f>SUM(I16:I22)</f>
        <v>100</v>
      </c>
    </row>
    <row r="26" spans="2:14" x14ac:dyDescent="0.25">
      <c r="N26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udsyajalon2018</dc:creator>
  <cp:lastModifiedBy>udsyajalon2018</cp:lastModifiedBy>
  <dcterms:created xsi:type="dcterms:W3CDTF">2022-01-11T17:26:45Z</dcterms:created>
  <dcterms:modified xsi:type="dcterms:W3CDTF">2022-02-10T17:07:06Z</dcterms:modified>
</cp:coreProperties>
</file>