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5"/>
  </bookViews>
  <sheets>
    <sheet name="Hoja1" sheetId="1" r:id="rId1"/>
    <sheet name="practica 2 unidad 2" sheetId="2" r:id="rId2"/>
    <sheet name="ejemplo 1" sheetId="3" r:id="rId3"/>
    <sheet name="practica 3" sheetId="4" r:id="rId4"/>
    <sheet name="practica 4" sheetId="5" r:id="rId5"/>
    <sheet name="practica 5" sheetId="6" r:id="rId6"/>
  </sheets>
  <calcPr calcId="144525"/>
</workbook>
</file>

<file path=xl/calcChain.xml><?xml version="1.0" encoding="utf-8"?>
<calcChain xmlns="http://schemas.openxmlformats.org/spreadsheetml/2006/main">
  <c r="D29" i="6" l="1"/>
  <c r="C29" i="6"/>
  <c r="F29" i="6"/>
  <c r="E29" i="6"/>
  <c r="G27" i="6"/>
  <c r="F27" i="6"/>
  <c r="D27" i="6"/>
  <c r="C27" i="6"/>
  <c r="B27" i="6"/>
  <c r="G26" i="6"/>
  <c r="F26" i="6"/>
  <c r="D26" i="6"/>
  <c r="C26" i="6"/>
  <c r="B26" i="6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" i="6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" i="6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" i="6"/>
  <c r="G23" i="6"/>
  <c r="F23" i="6"/>
  <c r="D23" i="6"/>
  <c r="C23" i="6"/>
  <c r="B23" i="6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" i="6"/>
  <c r="F4" i="5" l="1"/>
  <c r="F3" i="5"/>
  <c r="F2" i="5"/>
  <c r="H11" i="4"/>
  <c r="I10" i="4"/>
  <c r="G10" i="4"/>
  <c r="H10" i="4"/>
  <c r="H3" i="4"/>
  <c r="H4" i="4"/>
  <c r="H5" i="4"/>
  <c r="H6" i="4"/>
  <c r="H7" i="4"/>
  <c r="H2" i="4"/>
  <c r="G3" i="4"/>
  <c r="G4" i="4"/>
  <c r="G5" i="4"/>
  <c r="G6" i="4"/>
  <c r="G7" i="4"/>
  <c r="G2" i="4"/>
  <c r="E3" i="4"/>
  <c r="E4" i="4"/>
  <c r="E5" i="4"/>
  <c r="E6" i="4"/>
  <c r="E7" i="4"/>
  <c r="E2" i="4"/>
  <c r="C4" i="3"/>
  <c r="C2" i="3"/>
  <c r="C3" i="3"/>
  <c r="F16" i="2" l="1"/>
  <c r="B16" i="2"/>
  <c r="B15" i="2"/>
  <c r="B14" i="2"/>
  <c r="B13" i="2"/>
  <c r="C12" i="2"/>
  <c r="B12" i="2"/>
  <c r="F15" i="2"/>
  <c r="F14" i="2"/>
  <c r="F13" i="2"/>
  <c r="D3" i="2"/>
  <c r="D4" i="2"/>
  <c r="D5" i="2"/>
  <c r="D6" i="2"/>
  <c r="D7" i="2"/>
  <c r="D8" i="2"/>
  <c r="D9" i="2"/>
  <c r="D10" i="2"/>
  <c r="D2" i="2"/>
  <c r="E3" i="1"/>
  <c r="E4" i="1"/>
  <c r="E5" i="1"/>
  <c r="E6" i="1"/>
  <c r="E7" i="1"/>
  <c r="E8" i="1"/>
  <c r="E9" i="1"/>
  <c r="E2" i="1"/>
  <c r="B15" i="1"/>
  <c r="B14" i="1"/>
  <c r="D13" i="1"/>
  <c r="C13" i="1"/>
  <c r="B13" i="1"/>
  <c r="D12" i="1"/>
  <c r="C12" i="1"/>
  <c r="B12" i="1"/>
  <c r="D11" i="1"/>
  <c r="C11" i="1"/>
  <c r="B11" i="1"/>
</calcChain>
</file>

<file path=xl/sharedStrings.xml><?xml version="1.0" encoding="utf-8"?>
<sst xmlns="http://schemas.openxmlformats.org/spreadsheetml/2006/main" count="145" uniqueCount="106">
  <si>
    <t>paciente</t>
  </si>
  <si>
    <t>edad</t>
  </si>
  <si>
    <t>peso</t>
  </si>
  <si>
    <t>estatura</t>
  </si>
  <si>
    <t>IMC</t>
  </si>
  <si>
    <t>debora</t>
  </si>
  <si>
    <t>arturo</t>
  </si>
  <si>
    <t>aquiles</t>
  </si>
  <si>
    <t>estela</t>
  </si>
  <si>
    <t>estefi</t>
  </si>
  <si>
    <t>mauricio</t>
  </si>
  <si>
    <t>eduardo</t>
  </si>
  <si>
    <t>eduarda</t>
  </si>
  <si>
    <t>promedio</t>
  </si>
  <si>
    <t>valor maximo</t>
  </si>
  <si>
    <t>valor minimo</t>
  </si>
  <si>
    <t>total de informacion</t>
  </si>
  <si>
    <t>celdas vacias</t>
  </si>
  <si>
    <t>sumatorias</t>
  </si>
  <si>
    <t>producto</t>
  </si>
  <si>
    <t>precio</t>
  </si>
  <si>
    <t>cantidad</t>
  </si>
  <si>
    <t>total</t>
  </si>
  <si>
    <t>subtotal</t>
  </si>
  <si>
    <t>descuento</t>
  </si>
  <si>
    <t>IVA</t>
  </si>
  <si>
    <t>total a pagar</t>
  </si>
  <si>
    <t>shampoo</t>
  </si>
  <si>
    <t>crema</t>
  </si>
  <si>
    <t>desodorante</t>
  </si>
  <si>
    <t>perfume</t>
  </si>
  <si>
    <t>tostada</t>
  </si>
  <si>
    <t>palomitas</t>
  </si>
  <si>
    <t>tinga</t>
  </si>
  <si>
    <t>salchicha</t>
  </si>
  <si>
    <t>coca-cola</t>
  </si>
  <si>
    <t>total de celdas</t>
  </si>
  <si>
    <t>total de celdas vacias</t>
  </si>
  <si>
    <t>nombre</t>
  </si>
  <si>
    <t>estatus</t>
  </si>
  <si>
    <t>diego</t>
  </si>
  <si>
    <t>amairani</t>
  </si>
  <si>
    <t>alejandra</t>
  </si>
  <si>
    <t>alumno</t>
  </si>
  <si>
    <t>computación 2</t>
  </si>
  <si>
    <t>estadistica</t>
  </si>
  <si>
    <t>ingles 2</t>
  </si>
  <si>
    <t>numero de faltas</t>
  </si>
  <si>
    <t>reprobado por faltas</t>
  </si>
  <si>
    <t>mariana</t>
  </si>
  <si>
    <t>luis</t>
  </si>
  <si>
    <t>ana</t>
  </si>
  <si>
    <t>andrea</t>
  </si>
  <si>
    <t>carolina</t>
  </si>
  <si>
    <t>aprovado</t>
  </si>
  <si>
    <t>color de cabello</t>
  </si>
  <si>
    <t>color de ojos</t>
  </si>
  <si>
    <t>mitzi</t>
  </si>
  <si>
    <t>pablo</t>
  </si>
  <si>
    <t>alondra</t>
  </si>
  <si>
    <t>carlos</t>
  </si>
  <si>
    <t>ivon</t>
  </si>
  <si>
    <t>castaño</t>
  </si>
  <si>
    <t>rubio</t>
  </si>
  <si>
    <t>rojo</t>
  </si>
  <si>
    <t>morado</t>
  </si>
  <si>
    <t>negro</t>
  </si>
  <si>
    <t>blanco</t>
  </si>
  <si>
    <t>café claro</t>
  </si>
  <si>
    <t>aceituna</t>
  </si>
  <si>
    <t>verdes</t>
  </si>
  <si>
    <t>azul</t>
  </si>
  <si>
    <t>gris</t>
  </si>
  <si>
    <t>miel</t>
  </si>
  <si>
    <t>"si el color de ojos de mitzi es igual a miel quede como resultado verdadero su edad, en caso contrario su peso</t>
  </si>
  <si>
    <t>sie l color de cabello de alondra es diferente al cabello de ivon, quede como resultado el color de ojos de alondra si no el de ivon</t>
  </si>
  <si>
    <t xml:space="preserve">si la edad de pablo es igual a la edad de mitzi quede como respuyesta verdadera son congeneres en caso contrario son de diferente año </t>
  </si>
  <si>
    <t>alumno de ingreso</t>
  </si>
  <si>
    <t>altura</t>
  </si>
  <si>
    <t>sueldo</t>
  </si>
  <si>
    <t>estatus de edad</t>
  </si>
  <si>
    <t>estatus de peso</t>
  </si>
  <si>
    <t>estatus de altura</t>
  </si>
  <si>
    <t>estatus de sueldo</t>
  </si>
  <si>
    <t>Hernandes Gutierrez carla sayuri</t>
  </si>
  <si>
    <t>aguilar hernandez estefani yoselin</t>
  </si>
  <si>
    <t>catemaxca robledo citlali yazmin</t>
  </si>
  <si>
    <t>garcia hernandez carla</t>
  </si>
  <si>
    <t>gomez pinto vanessa</t>
  </si>
  <si>
    <t xml:space="preserve">hernandez garcia keidi lisaydi </t>
  </si>
  <si>
    <t>hidalgo mendez darlyn sayuri</t>
  </si>
  <si>
    <t>lopez gui8llen fatima</t>
  </si>
  <si>
    <t>moreles aguilar erica</t>
  </si>
  <si>
    <t>aguilar samorano serina</t>
  </si>
  <si>
    <t>albores hernandez joss mari</t>
  </si>
  <si>
    <t xml:space="preserve">de leon dominguez edson </t>
  </si>
  <si>
    <t>diaz camposeco fatima</t>
  </si>
  <si>
    <t>galdamez morales tatiana</t>
  </si>
  <si>
    <t>gordillo martinez jesus</t>
  </si>
  <si>
    <t>hidalgo espinosa gerardo</t>
  </si>
  <si>
    <t xml:space="preserve">lara ortiz marlen </t>
  </si>
  <si>
    <t xml:space="preserve">santis lopez danica </t>
  </si>
  <si>
    <t>perez hernandez esmeralda</t>
  </si>
  <si>
    <t>pascual hernandez maria</t>
  </si>
  <si>
    <t>verde</t>
  </si>
  <si>
    <t>contar 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</si>
</sst>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33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0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0" xfId="0" applyAlignment="1">
      <alignment horizontal="center" vertical="center"/>
    </xf>
    <xf numFmtId="0" fontId="0" fillId="0" borderId="1" xfId="0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/>
    <xf numFmtId="0" fontId="1" fillId="7" borderId="3" xfId="0" applyFont="1" applyFill="1" applyBorder="1" applyAlignment="1">
      <alignment horizontal="center"/>
    </xf>
    <xf numFmtId="0" fontId="1" fillId="7" borderId="3" xfId="0" applyFont="1" applyFill="1" applyBorder="1"/>
    <xf numFmtId="0" fontId="1" fillId="7" borderId="3" xfId="0" applyFont="1" applyFill="1" applyBorder="1" applyAlignment="1">
      <alignment vertical="center"/>
    </xf>
    <xf numFmtId="0" fontId="2" fillId="6" borderId="3" xfId="0" applyFont="1" applyFill="1" applyBorder="1" applyAlignment="1">
      <alignment horizontal="center"/>
    </xf>
    <xf numFmtId="0" fontId="2" fillId="6" borderId="3" xfId="0" applyFont="1" applyFill="1" applyBorder="1"/>
    <xf numFmtId="0" fontId="2" fillId="6" borderId="3" xfId="0" applyFont="1" applyFill="1" applyBorder="1" applyAlignment="1">
      <alignment vertical="center"/>
    </xf>
  </cellXfs>
  <cellStyles count="1">
    <cellStyle name="Normal" xfId="0" builtinId="0"/>
  </cellStyles>
  <dxfs count="6">
    <dxf>
      <font>
        <color theme="6" tint="-0.499984740745262"/>
      </font>
      <fill>
        <patternFill>
          <bgColor theme="6" tint="0.39994506668294322"/>
        </patternFill>
      </fill>
    </dxf>
    <dxf>
      <font>
        <strike val="0"/>
        <color rgb="FFFF0000"/>
      </font>
      <fill>
        <patternFill>
          <bgColor theme="5" tint="0.59996337778862885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fgColor theme="3"/>
        </patternFill>
      </fill>
    </dxf>
    <dxf>
      <font>
        <b/>
        <i val="0"/>
        <color theme="0"/>
      </font>
      <fill>
        <patternFill>
          <fgColor theme="3"/>
        </patternFill>
      </fill>
    </dxf>
    <dxf>
      <font>
        <b/>
        <i val="0"/>
        <strike val="0"/>
        <color theme="3" tint="0.39994506668294322"/>
      </font>
      <fill>
        <patternFill patternType="gray125">
          <fgColor theme="9" tint="0.59996337778862885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4" workbookViewId="0">
      <selection activeCell="A29" sqref="A29"/>
    </sheetView>
  </sheetViews>
  <sheetFormatPr baseColWidth="10" defaultRowHeight="15" x14ac:dyDescent="0.25"/>
  <cols>
    <col min="1" max="1" width="20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3" t="s">
        <v>5</v>
      </c>
      <c r="B2" s="3">
        <v>25</v>
      </c>
      <c r="C2" s="3">
        <v>72.8</v>
      </c>
      <c r="D2" s="3">
        <v>1.65</v>
      </c>
      <c r="E2" s="3">
        <f>(C2)/(D2*D2)</f>
        <v>26.740128558310378</v>
      </c>
    </row>
    <row r="3" spans="1:5" x14ac:dyDescent="0.25">
      <c r="A3" s="3" t="s">
        <v>6</v>
      </c>
      <c r="B3" s="3">
        <v>18</v>
      </c>
      <c r="C3" s="3">
        <v>49.4</v>
      </c>
      <c r="D3" s="3">
        <v>1.9</v>
      </c>
      <c r="E3" s="3">
        <f t="shared" ref="E3:E9" si="0">(C3)/(D3*D3)</f>
        <v>13.684210526315789</v>
      </c>
    </row>
    <row r="4" spans="1:5" x14ac:dyDescent="0.25">
      <c r="A4" s="3" t="s">
        <v>7</v>
      </c>
      <c r="B4" s="3">
        <v>20</v>
      </c>
      <c r="C4" s="3">
        <v>55.6</v>
      </c>
      <c r="D4" s="3">
        <v>1.66</v>
      </c>
      <c r="E4" s="3">
        <f t="shared" si="0"/>
        <v>20.177093917840036</v>
      </c>
    </row>
    <row r="5" spans="1:5" x14ac:dyDescent="0.25">
      <c r="A5" s="3" t="s">
        <v>8</v>
      </c>
      <c r="B5" s="3">
        <v>22</v>
      </c>
      <c r="C5" s="3">
        <v>89.8</v>
      </c>
      <c r="D5" s="3">
        <v>1.88</v>
      </c>
      <c r="E5" s="3">
        <f t="shared" si="0"/>
        <v>25.407424173834315</v>
      </c>
    </row>
    <row r="6" spans="1:5" x14ac:dyDescent="0.25">
      <c r="A6" s="3" t="s">
        <v>9</v>
      </c>
      <c r="B6" s="3">
        <v>19</v>
      </c>
      <c r="C6" s="3">
        <v>98.9</v>
      </c>
      <c r="D6" s="3">
        <v>2.1</v>
      </c>
      <c r="E6" s="3">
        <f t="shared" si="0"/>
        <v>22.426303854875282</v>
      </c>
    </row>
    <row r="7" spans="1:5" x14ac:dyDescent="0.25">
      <c r="A7" s="3" t="s">
        <v>10</v>
      </c>
      <c r="B7" s="3">
        <v>18</v>
      </c>
      <c r="C7" s="3">
        <v>44.6</v>
      </c>
      <c r="D7" s="3">
        <v>1.6</v>
      </c>
      <c r="E7" s="3">
        <f t="shared" si="0"/>
        <v>17.421874999999996</v>
      </c>
    </row>
    <row r="8" spans="1:5" x14ac:dyDescent="0.25">
      <c r="A8" s="3" t="s">
        <v>11</v>
      </c>
      <c r="B8" s="3">
        <v>18</v>
      </c>
      <c r="C8" s="3">
        <v>78.900000000000006</v>
      </c>
      <c r="D8" s="3">
        <v>1.85</v>
      </c>
      <c r="E8" s="3">
        <f t="shared" si="0"/>
        <v>23.053323593864135</v>
      </c>
    </row>
    <row r="9" spans="1:5" x14ac:dyDescent="0.25">
      <c r="A9" s="3" t="s">
        <v>12</v>
      </c>
      <c r="B9" s="3">
        <v>31</v>
      </c>
      <c r="C9" s="3">
        <v>105.46</v>
      </c>
      <c r="D9" s="3">
        <v>1.4</v>
      </c>
      <c r="E9" s="3">
        <f t="shared" si="0"/>
        <v>53.806122448979593</v>
      </c>
    </row>
    <row r="10" spans="1:5" x14ac:dyDescent="0.25">
      <c r="A10" s="1"/>
      <c r="B10" s="1"/>
      <c r="C10" s="1"/>
      <c r="D10" s="1"/>
      <c r="E10" s="1"/>
    </row>
    <row r="11" spans="1:5" x14ac:dyDescent="0.25">
      <c r="A11" s="4" t="s">
        <v>13</v>
      </c>
      <c r="B11" s="5">
        <f>AVERAGE(B2:B9)</f>
        <v>21.375</v>
      </c>
      <c r="C11" s="5">
        <f>AVERAGE(C2:C9)</f>
        <v>74.432500000000005</v>
      </c>
      <c r="D11" s="5">
        <f>AVERAGE(D2:D9)</f>
        <v>1.7549999999999999</v>
      </c>
      <c r="E11" s="1"/>
    </row>
    <row r="12" spans="1:5" x14ac:dyDescent="0.25">
      <c r="A12" s="4" t="s">
        <v>14</v>
      </c>
      <c r="B12" s="5">
        <f>MAX(B2:B9)</f>
        <v>31</v>
      </c>
      <c r="C12" s="5">
        <f>MAX(C2:C9)</f>
        <v>105.46</v>
      </c>
      <c r="D12" s="5">
        <f>MAX(D2:D9)</f>
        <v>2.1</v>
      </c>
      <c r="E12" s="1"/>
    </row>
    <row r="13" spans="1:5" x14ac:dyDescent="0.25">
      <c r="A13" s="4" t="s">
        <v>15</v>
      </c>
      <c r="B13" s="5">
        <f>MIN(B2:B9)</f>
        <v>18</v>
      </c>
      <c r="C13" s="5">
        <f>MIN(C2:C9)</f>
        <v>44.6</v>
      </c>
      <c r="D13" s="5">
        <f>MIN(D2:D9)</f>
        <v>1.4</v>
      </c>
      <c r="E13" s="1"/>
    </row>
    <row r="14" spans="1:5" x14ac:dyDescent="0.25">
      <c r="A14" s="4" t="s">
        <v>16</v>
      </c>
      <c r="B14" s="5">
        <f>COUNTA(A1:D9)</f>
        <v>36</v>
      </c>
      <c r="C14" s="5"/>
      <c r="D14" s="5"/>
      <c r="E14" s="1"/>
    </row>
    <row r="15" spans="1:5" x14ac:dyDescent="0.25">
      <c r="A15" s="4" t="s">
        <v>17</v>
      </c>
      <c r="B15" s="5">
        <f>COUNTBLANK(A1:E9)</f>
        <v>0</v>
      </c>
      <c r="C15" s="5"/>
      <c r="D15" s="5"/>
      <c r="E15" s="1"/>
    </row>
    <row r="16" spans="1:5" x14ac:dyDescent="0.25">
      <c r="A16" s="4" t="s">
        <v>18</v>
      </c>
      <c r="B16" s="5"/>
      <c r="C16" s="5"/>
      <c r="D16" s="5"/>
      <c r="E16" s="1"/>
    </row>
    <row r="19" spans="1:5" x14ac:dyDescent="0.25">
      <c r="A19" s="8"/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8"/>
      <c r="B23" s="8"/>
      <c r="C23" s="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8"/>
      <c r="C25" s="8"/>
      <c r="D25" s="8"/>
      <c r="E25" s="8"/>
    </row>
    <row r="26" spans="1:5" x14ac:dyDescent="0.25">
      <c r="A26" s="8"/>
      <c r="B26" s="8"/>
      <c r="C26" s="8"/>
      <c r="D26" s="8"/>
      <c r="E26" s="8"/>
    </row>
    <row r="27" spans="1:5" x14ac:dyDescent="0.25">
      <c r="A27" s="6"/>
      <c r="B27" s="6"/>
      <c r="C27" s="6"/>
      <c r="D27" s="6"/>
      <c r="E27" s="6"/>
    </row>
  </sheetData>
  <mergeCells count="1">
    <mergeCell ref="A19:E26"/>
  </mergeCells>
  <conditionalFormatting sqref="E2:E9">
    <cfRule type="cellIs" dxfId="5" priority="2" operator="greaterThan">
      <formula>20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F17" sqref="F17"/>
    </sheetView>
  </sheetViews>
  <sheetFormatPr baseColWidth="10" defaultRowHeight="15" x14ac:dyDescent="0.25"/>
  <cols>
    <col min="1" max="1" width="20" customWidth="1"/>
  </cols>
  <sheetData>
    <row r="1" spans="1:6" x14ac:dyDescent="0.25">
      <c r="A1" s="5" t="s">
        <v>19</v>
      </c>
      <c r="B1" s="5" t="s">
        <v>20</v>
      </c>
      <c r="C1" s="5" t="s">
        <v>21</v>
      </c>
      <c r="D1" s="5" t="s">
        <v>22</v>
      </c>
    </row>
    <row r="2" spans="1:6" x14ac:dyDescent="0.25">
      <c r="A2" s="7" t="s">
        <v>27</v>
      </c>
      <c r="B2" s="7">
        <v>74.5</v>
      </c>
      <c r="C2" s="7">
        <v>5</v>
      </c>
      <c r="D2" s="7">
        <f>(B2*C2)</f>
        <v>372.5</v>
      </c>
    </row>
    <row r="3" spans="1:6" x14ac:dyDescent="0.25">
      <c r="A3" s="7" t="s">
        <v>28</v>
      </c>
      <c r="B3" s="7">
        <v>28.9</v>
      </c>
      <c r="C3" s="7">
        <v>15</v>
      </c>
      <c r="D3" s="7">
        <f t="shared" ref="D3:D10" si="0">(B3*C3)</f>
        <v>433.5</v>
      </c>
    </row>
    <row r="4" spans="1:6" x14ac:dyDescent="0.25">
      <c r="A4" s="7" t="s">
        <v>29</v>
      </c>
      <c r="B4" s="7">
        <v>63.2</v>
      </c>
      <c r="C4" s="7">
        <v>10</v>
      </c>
      <c r="D4" s="7">
        <f t="shared" si="0"/>
        <v>632</v>
      </c>
    </row>
    <row r="5" spans="1:6" x14ac:dyDescent="0.25">
      <c r="A5" s="7" t="s">
        <v>30</v>
      </c>
      <c r="B5" s="7">
        <v>1042</v>
      </c>
      <c r="C5" s="7">
        <v>20</v>
      </c>
      <c r="D5" s="7">
        <f t="shared" si="0"/>
        <v>20840</v>
      </c>
    </row>
    <row r="6" spans="1:6" x14ac:dyDescent="0.25">
      <c r="A6" s="7" t="s">
        <v>31</v>
      </c>
      <c r="B6" s="7">
        <v>35.9</v>
      </c>
      <c r="C6" s="7">
        <v>10</v>
      </c>
      <c r="D6" s="7">
        <f t="shared" si="0"/>
        <v>359</v>
      </c>
    </row>
    <row r="7" spans="1:6" x14ac:dyDescent="0.25">
      <c r="A7" s="7" t="s">
        <v>32</v>
      </c>
      <c r="B7" s="7">
        <v>20.5</v>
      </c>
      <c r="C7" s="7">
        <v>15</v>
      </c>
      <c r="D7" s="7">
        <f t="shared" si="0"/>
        <v>307.5</v>
      </c>
    </row>
    <row r="8" spans="1:6" x14ac:dyDescent="0.25">
      <c r="A8" s="7" t="s">
        <v>33</v>
      </c>
      <c r="B8" s="7">
        <v>48.2</v>
      </c>
      <c r="C8" s="7">
        <v>8</v>
      </c>
      <c r="D8" s="7">
        <f t="shared" si="0"/>
        <v>385.6</v>
      </c>
    </row>
    <row r="9" spans="1:6" x14ac:dyDescent="0.25">
      <c r="A9" s="7" t="s">
        <v>34</v>
      </c>
      <c r="B9" s="7">
        <v>48.3</v>
      </c>
      <c r="C9" s="7">
        <v>3</v>
      </c>
      <c r="D9" s="7">
        <f t="shared" si="0"/>
        <v>144.89999999999998</v>
      </c>
    </row>
    <row r="10" spans="1:6" x14ac:dyDescent="0.25">
      <c r="A10" s="7" t="s">
        <v>35</v>
      </c>
      <c r="B10" s="7">
        <v>32</v>
      </c>
      <c r="C10" s="7">
        <v>8</v>
      </c>
      <c r="D10" s="7">
        <f t="shared" si="0"/>
        <v>256</v>
      </c>
    </row>
    <row r="12" spans="1:6" x14ac:dyDescent="0.25">
      <c r="A12" t="s">
        <v>13</v>
      </c>
      <c r="B12">
        <f>AVERAGE(B2:B10)</f>
        <v>154.83333333333334</v>
      </c>
      <c r="C12">
        <f>AVERAGE(C2:C10)</f>
        <v>10.444444444444445</v>
      </c>
    </row>
    <row r="13" spans="1:6" x14ac:dyDescent="0.25">
      <c r="A13" t="s">
        <v>14</v>
      </c>
      <c r="B13">
        <f>MAX(B2:D10)</f>
        <v>20840</v>
      </c>
      <c r="E13" t="s">
        <v>23</v>
      </c>
      <c r="F13">
        <f>SUM(D2:D10)</f>
        <v>23731</v>
      </c>
    </row>
    <row r="14" spans="1:6" x14ac:dyDescent="0.25">
      <c r="A14" t="s">
        <v>15</v>
      </c>
      <c r="B14">
        <f>MIN(B2:D10)</f>
        <v>3</v>
      </c>
      <c r="E14" t="s">
        <v>24</v>
      </c>
      <c r="F14">
        <f>(F13*10)/100</f>
        <v>2373.1</v>
      </c>
    </row>
    <row r="15" spans="1:6" x14ac:dyDescent="0.25">
      <c r="A15" t="s">
        <v>36</v>
      </c>
      <c r="B15">
        <f>COUNTA(A1:D10)</f>
        <v>40</v>
      </c>
      <c r="E15" t="s">
        <v>25</v>
      </c>
      <c r="F15">
        <f>(F13*0.16)</f>
        <v>3796.96</v>
      </c>
    </row>
    <row r="16" spans="1:6" x14ac:dyDescent="0.25">
      <c r="A16" t="s">
        <v>37</v>
      </c>
      <c r="B16">
        <f>COUNTBLANK(A1:D10)</f>
        <v>0</v>
      </c>
      <c r="E16" t="s">
        <v>26</v>
      </c>
      <c r="F16">
        <f>SUM(F13,F15)-F14</f>
        <v>25154.86</v>
      </c>
    </row>
  </sheetData>
  <conditionalFormatting sqref="D2:D10">
    <cfRule type="cellIs" dxfId="4" priority="5" operator="greaterThan">
      <formula>20</formula>
    </cfRule>
    <cfRule type="cellIs" dxfId="3" priority="6" operator="greaterThan">
      <formula>20</formula>
    </cfRule>
  </conditionalFormatting>
  <conditionalFormatting sqref="D2:D10">
    <cfRule type="cellIs" dxfId="2" priority="3" operator="greaterThan">
      <formula>20</formula>
    </cfRule>
  </conditionalFormatting>
  <conditionalFormatting sqref="D2:D10">
    <cfRule type="cellIs" dxfId="1" priority="2" operator="lessThan">
      <formula>200</formula>
    </cfRule>
  </conditionalFormatting>
  <conditionalFormatting sqref="F13">
    <cfRule type="cellIs" dxfId="0" priority="1" operator="greaterThan">
      <formula>10000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5" sqref="C5"/>
    </sheetView>
  </sheetViews>
  <sheetFormatPr baseColWidth="10" defaultRowHeight="15" x14ac:dyDescent="0.25"/>
  <cols>
    <col min="3" max="3" width="11.85546875" bestFit="1" customWidth="1"/>
  </cols>
  <sheetData>
    <row r="1" spans="1:3" x14ac:dyDescent="0.25">
      <c r="A1" t="s">
        <v>38</v>
      </c>
      <c r="B1" t="s">
        <v>13</v>
      </c>
      <c r="C1" t="s">
        <v>39</v>
      </c>
    </row>
    <row r="2" spans="1:3" x14ac:dyDescent="0.25">
      <c r="A2" t="s">
        <v>40</v>
      </c>
      <c r="B2">
        <v>10</v>
      </c>
      <c r="C2" t="str">
        <f>IF(B2&gt;=B3,A2,A3)</f>
        <v>diego</v>
      </c>
    </row>
    <row r="3" spans="1:3" x14ac:dyDescent="0.25">
      <c r="A3" t="s">
        <v>41</v>
      </c>
      <c r="B3">
        <v>7</v>
      </c>
      <c r="C3" t="str">
        <f>IF(B5=10,"mauricio no alcanzo el 10 saco 11","no cerro bien los ciclos")</f>
        <v>mauricio no alcanzo el 10 saco 11</v>
      </c>
    </row>
    <row r="4" spans="1:3" x14ac:dyDescent="0.25">
      <c r="A4" t="s">
        <v>42</v>
      </c>
      <c r="B4">
        <v>7</v>
      </c>
      <c r="C4">
        <f>IF(B4&gt;=6,B4+1,"no aplica para el punto")</f>
        <v>8</v>
      </c>
    </row>
    <row r="5" spans="1:3" x14ac:dyDescent="0.25">
      <c r="A5" t="s">
        <v>10</v>
      </c>
      <c r="B5"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H11" sqref="H11"/>
    </sheetView>
  </sheetViews>
  <sheetFormatPr baseColWidth="10" defaultRowHeight="15" x14ac:dyDescent="0.25"/>
  <cols>
    <col min="2" max="2" width="15.5703125" customWidth="1"/>
    <col min="6" max="6" width="18.5703125" customWidth="1"/>
    <col min="7" max="7" width="11.85546875" bestFit="1" customWidth="1"/>
    <col min="8" max="8" width="23.140625" customWidth="1"/>
  </cols>
  <sheetData>
    <row r="1" spans="1:9" x14ac:dyDescent="0.25">
      <c r="A1" t="s">
        <v>43</v>
      </c>
      <c r="B1" t="s">
        <v>44</v>
      </c>
      <c r="C1" t="s">
        <v>45</v>
      </c>
      <c r="D1" t="s">
        <v>46</v>
      </c>
      <c r="E1" t="s">
        <v>13</v>
      </c>
      <c r="F1" t="s">
        <v>47</v>
      </c>
      <c r="G1" t="s">
        <v>39</v>
      </c>
      <c r="H1" t="s">
        <v>48</v>
      </c>
    </row>
    <row r="2" spans="1:9" x14ac:dyDescent="0.25">
      <c r="A2" t="s">
        <v>10</v>
      </c>
      <c r="B2">
        <v>7.4</v>
      </c>
      <c r="C2">
        <v>9.3000000000000007</v>
      </c>
      <c r="D2">
        <v>4.0999999999999996</v>
      </c>
      <c r="E2">
        <f>AVERAGE(B2:D2)</f>
        <v>6.9333333333333345</v>
      </c>
      <c r="F2">
        <v>2</v>
      </c>
      <c r="G2" t="str">
        <f>IF(E2&gt;=7,"aprovado","reprobado")</f>
        <v>reprobado</v>
      </c>
      <c r="H2" t="str">
        <f>IF(F2&gt;1,"extraordinario","aprovado")</f>
        <v>extraordinario</v>
      </c>
    </row>
    <row r="3" spans="1:9" x14ac:dyDescent="0.25">
      <c r="A3" t="s">
        <v>49</v>
      </c>
      <c r="B3">
        <v>9.1999999999999993</v>
      </c>
      <c r="C3">
        <v>8.6</v>
      </c>
      <c r="D3">
        <v>7.9</v>
      </c>
      <c r="E3">
        <f t="shared" ref="E3:E7" si="0">AVERAGE(B3:D3)</f>
        <v>8.5666666666666647</v>
      </c>
      <c r="F3">
        <v>1</v>
      </c>
      <c r="G3" t="str">
        <f t="shared" ref="G3:G7" si="1">IF(E3&gt;=7,"aprovado","reprobado")</f>
        <v>aprovado</v>
      </c>
      <c r="H3" t="str">
        <f t="shared" ref="H3:H7" si="2">IF(F3&gt;1,"extraordinario","aprovado")</f>
        <v>aprovado</v>
      </c>
    </row>
    <row r="4" spans="1:9" x14ac:dyDescent="0.25">
      <c r="A4" t="s">
        <v>50</v>
      </c>
      <c r="B4">
        <v>6.3</v>
      </c>
      <c r="C4">
        <v>3.2</v>
      </c>
      <c r="D4">
        <v>8</v>
      </c>
      <c r="E4">
        <f t="shared" si="0"/>
        <v>5.833333333333333</v>
      </c>
      <c r="F4">
        <v>0</v>
      </c>
      <c r="G4" t="str">
        <f t="shared" si="1"/>
        <v>reprobado</v>
      </c>
      <c r="H4" t="str">
        <f t="shared" si="2"/>
        <v>aprovado</v>
      </c>
    </row>
    <row r="5" spans="1:9" x14ac:dyDescent="0.25">
      <c r="A5" t="s">
        <v>51</v>
      </c>
      <c r="B5">
        <v>5</v>
      </c>
      <c r="C5">
        <v>8.8000000000000007</v>
      </c>
      <c r="D5">
        <v>6.99</v>
      </c>
      <c r="E5">
        <f t="shared" si="0"/>
        <v>6.93</v>
      </c>
      <c r="F5">
        <v>0</v>
      </c>
      <c r="G5" t="str">
        <f t="shared" si="1"/>
        <v>reprobado</v>
      </c>
      <c r="H5" t="str">
        <f t="shared" si="2"/>
        <v>aprovado</v>
      </c>
    </row>
    <row r="6" spans="1:9" x14ac:dyDescent="0.25">
      <c r="A6" t="s">
        <v>52</v>
      </c>
      <c r="B6">
        <v>9.9</v>
      </c>
      <c r="C6">
        <v>10</v>
      </c>
      <c r="D6">
        <v>9.99</v>
      </c>
      <c r="E6">
        <f t="shared" si="0"/>
        <v>9.9633333333333329</v>
      </c>
      <c r="F6">
        <v>3</v>
      </c>
      <c r="G6" t="str">
        <f t="shared" si="1"/>
        <v>aprovado</v>
      </c>
      <c r="H6" t="str">
        <f t="shared" si="2"/>
        <v>extraordinario</v>
      </c>
    </row>
    <row r="7" spans="1:9" x14ac:dyDescent="0.25">
      <c r="A7" t="s">
        <v>53</v>
      </c>
      <c r="B7">
        <v>8.4</v>
      </c>
      <c r="C7">
        <v>9.6</v>
      </c>
      <c r="D7">
        <v>5.99</v>
      </c>
      <c r="E7">
        <f t="shared" si="0"/>
        <v>7.996666666666667</v>
      </c>
      <c r="F7">
        <v>4</v>
      </c>
      <c r="G7" t="str">
        <f t="shared" si="1"/>
        <v>aprovado</v>
      </c>
      <c r="H7" t="str">
        <f t="shared" si="2"/>
        <v>extraordinario</v>
      </c>
    </row>
    <row r="9" spans="1:9" x14ac:dyDescent="0.25">
      <c r="I9" t="s">
        <v>54</v>
      </c>
    </row>
    <row r="10" spans="1:9" x14ac:dyDescent="0.25">
      <c r="G10">
        <f>COUNTIF(G2:G7,"reprobado")</f>
        <v>3</v>
      </c>
      <c r="H10">
        <f>COUNTIF(H2:H7,"extraordinario")</f>
        <v>3</v>
      </c>
      <c r="I10">
        <f>COUNTIF(G2:G7,"aprovado")</f>
        <v>3</v>
      </c>
    </row>
    <row r="11" spans="1:9" x14ac:dyDescent="0.25">
      <c r="G11" t="s">
        <v>54</v>
      </c>
      <c r="H11">
        <f>COUNTIF(G2:G7,"aprovado")</f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F26" sqref="F26"/>
    </sheetView>
  </sheetViews>
  <sheetFormatPr baseColWidth="10" defaultRowHeight="15" x14ac:dyDescent="0.25"/>
  <cols>
    <col min="2" max="2" width="16.85546875" customWidth="1"/>
    <col min="5" max="5" width="13.7109375" customWidth="1"/>
  </cols>
  <sheetData>
    <row r="1" spans="1:6" x14ac:dyDescent="0.25">
      <c r="A1" t="s">
        <v>38</v>
      </c>
      <c r="B1" t="s">
        <v>55</v>
      </c>
      <c r="C1" t="s">
        <v>1</v>
      </c>
      <c r="D1" t="s">
        <v>2</v>
      </c>
      <c r="E1" t="s">
        <v>56</v>
      </c>
    </row>
    <row r="2" spans="1:6" x14ac:dyDescent="0.25">
      <c r="A2" t="s">
        <v>57</v>
      </c>
      <c r="B2" t="s">
        <v>62</v>
      </c>
      <c r="C2">
        <v>20</v>
      </c>
      <c r="D2">
        <v>55</v>
      </c>
      <c r="E2" t="s">
        <v>68</v>
      </c>
      <c r="F2">
        <f>IF(E2=E7,C2,D2)</f>
        <v>55</v>
      </c>
    </row>
    <row r="3" spans="1:6" x14ac:dyDescent="0.25">
      <c r="A3" t="s">
        <v>58</v>
      </c>
      <c r="B3" t="s">
        <v>63</v>
      </c>
      <c r="C3">
        <v>25</v>
      </c>
      <c r="D3">
        <v>45.5</v>
      </c>
      <c r="E3" t="s">
        <v>69</v>
      </c>
      <c r="F3" t="str">
        <f>IF(B5&lt;&gt;B7,E5,E7)</f>
        <v>azul</v>
      </c>
    </row>
    <row r="4" spans="1:6" x14ac:dyDescent="0.25">
      <c r="A4" t="s">
        <v>10</v>
      </c>
      <c r="B4" t="s">
        <v>64</v>
      </c>
      <c r="C4">
        <v>22</v>
      </c>
      <c r="D4">
        <v>62.3</v>
      </c>
      <c r="E4" t="s">
        <v>70</v>
      </c>
      <c r="F4" t="str">
        <f>IF(C3=C2,"congeneres","son de diferente año")</f>
        <v>son de diferente año</v>
      </c>
    </row>
    <row r="5" spans="1:6" x14ac:dyDescent="0.25">
      <c r="A5" t="s">
        <v>59</v>
      </c>
      <c r="B5" t="s">
        <v>65</v>
      </c>
      <c r="C5">
        <v>30</v>
      </c>
      <c r="D5">
        <v>72.400000000000006</v>
      </c>
      <c r="E5" t="s">
        <v>71</v>
      </c>
    </row>
    <row r="6" spans="1:6" x14ac:dyDescent="0.25">
      <c r="A6" t="s">
        <v>60</v>
      </c>
      <c r="B6" t="s">
        <v>66</v>
      </c>
      <c r="C6">
        <v>32</v>
      </c>
      <c r="D6">
        <v>80</v>
      </c>
      <c r="E6" t="s">
        <v>72</v>
      </c>
    </row>
    <row r="7" spans="1:6" x14ac:dyDescent="0.25">
      <c r="A7" t="s">
        <v>61</v>
      </c>
      <c r="B7" t="s">
        <v>67</v>
      </c>
      <c r="C7">
        <v>51</v>
      </c>
      <c r="D7">
        <v>62.1</v>
      </c>
      <c r="E7" t="s">
        <v>73</v>
      </c>
    </row>
    <row r="9" spans="1:6" x14ac:dyDescent="0.25">
      <c r="C9" t="s">
        <v>74</v>
      </c>
    </row>
    <row r="10" spans="1:6" x14ac:dyDescent="0.25">
      <c r="C10" t="s">
        <v>75</v>
      </c>
    </row>
    <row r="11" spans="1:6" x14ac:dyDescent="0.25">
      <c r="C11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A7" workbookViewId="0">
      <selection activeCell="H33" sqref="H33"/>
    </sheetView>
  </sheetViews>
  <sheetFormatPr baseColWidth="10" defaultRowHeight="15" x14ac:dyDescent="0.25"/>
  <cols>
    <col min="1" max="1" width="37.42578125" customWidth="1"/>
    <col min="4" max="4" width="14.85546875" customWidth="1"/>
    <col min="5" max="5" width="18.140625" customWidth="1"/>
    <col min="7" max="7" width="10.7109375" customWidth="1"/>
    <col min="8" max="8" width="19.7109375" customWidth="1"/>
    <col min="9" max="9" width="15.42578125" customWidth="1"/>
    <col min="10" max="10" width="16.28515625" customWidth="1"/>
    <col min="11" max="11" width="21.7109375" customWidth="1"/>
  </cols>
  <sheetData>
    <row r="1" spans="1:12" x14ac:dyDescent="0.25">
      <c r="A1" s="16" t="s">
        <v>77</v>
      </c>
      <c r="B1" s="16" t="s">
        <v>1</v>
      </c>
      <c r="C1" s="16" t="s">
        <v>2</v>
      </c>
      <c r="D1" s="16" t="s">
        <v>78</v>
      </c>
      <c r="E1" s="16" t="s">
        <v>55</v>
      </c>
      <c r="F1" s="16" t="s">
        <v>79</v>
      </c>
      <c r="G1" s="16" t="s">
        <v>4</v>
      </c>
      <c r="H1" s="16" t="s">
        <v>80</v>
      </c>
      <c r="I1" s="16" t="s">
        <v>81</v>
      </c>
      <c r="J1" s="16" t="s">
        <v>82</v>
      </c>
      <c r="K1" s="16" t="s">
        <v>83</v>
      </c>
      <c r="L1" s="9"/>
    </row>
    <row r="2" spans="1:12" x14ac:dyDescent="0.25">
      <c r="A2" s="13" t="s">
        <v>84</v>
      </c>
      <c r="B2" s="13">
        <v>22</v>
      </c>
      <c r="C2" s="13">
        <v>65.8</v>
      </c>
      <c r="D2" s="13">
        <v>1.8</v>
      </c>
      <c r="E2" s="13" t="s">
        <v>62</v>
      </c>
      <c r="F2" s="13">
        <v>3700</v>
      </c>
      <c r="G2" s="13">
        <f>(C2)/(D2*D2)</f>
        <v>20.308641975308639</v>
      </c>
      <c r="H2" s="13" t="str">
        <f>IF(B2&gt;=18,"adulto","joven")</f>
        <v>adulto</v>
      </c>
      <c r="I2" s="13" t="str">
        <f>IF(C2&gt;=80,"verificar IMC","normal")</f>
        <v>normal</v>
      </c>
      <c r="J2" s="13" t="str">
        <f>IF(D2&lt;=1.5,"estatura baja","estatura normal")</f>
        <v>estatura normal</v>
      </c>
      <c r="K2" s="13" t="str">
        <f>IF(F2&gt;=3919.014,"gana bien","necesita otro trabajo")</f>
        <v>necesita otro trabajo</v>
      </c>
    </row>
    <row r="3" spans="1:12" x14ac:dyDescent="0.25">
      <c r="A3" s="13" t="s">
        <v>85</v>
      </c>
      <c r="B3" s="13">
        <v>21</v>
      </c>
      <c r="C3" s="13">
        <v>84.3</v>
      </c>
      <c r="D3" s="13">
        <v>1.83</v>
      </c>
      <c r="E3" s="13" t="s">
        <v>62</v>
      </c>
      <c r="F3" s="13">
        <v>1800</v>
      </c>
      <c r="G3" s="13">
        <f t="shared" ref="G3:G21" si="0">(C3)/(D3*D3)</f>
        <v>25.172444683328852</v>
      </c>
      <c r="H3" s="13" t="str">
        <f t="shared" ref="H3:H21" si="1">IF(B3&gt;=18,"adulto","joven")</f>
        <v>adulto</v>
      </c>
      <c r="I3" s="13" t="str">
        <f t="shared" ref="I3:I21" si="2">IF(C3&gt;=80,"verificar IMC","normal")</f>
        <v>verificar IMC</v>
      </c>
      <c r="J3" s="13" t="str">
        <f t="shared" ref="J3:J21" si="3">IF(D3&lt;=1.5,"estatura baja","estatura normal")</f>
        <v>estatura normal</v>
      </c>
      <c r="K3" s="13" t="str">
        <f t="shared" ref="K3:K21" si="4">IF(F3&gt;=3919.014,"gana bien","necesita otro trabajo")</f>
        <v>necesita otro trabajo</v>
      </c>
    </row>
    <row r="4" spans="1:12" x14ac:dyDescent="0.25">
      <c r="A4" s="13" t="s">
        <v>86</v>
      </c>
      <c r="B4" s="13">
        <v>17</v>
      </c>
      <c r="C4" s="13">
        <v>96.2</v>
      </c>
      <c r="D4" s="13">
        <v>1.9</v>
      </c>
      <c r="E4" s="13" t="s">
        <v>66</v>
      </c>
      <c r="F4" s="13">
        <v>1550</v>
      </c>
      <c r="G4" s="13">
        <f t="shared" si="0"/>
        <v>26.64819944598338</v>
      </c>
      <c r="H4" s="13" t="str">
        <f t="shared" si="1"/>
        <v>joven</v>
      </c>
      <c r="I4" s="13" t="str">
        <f t="shared" si="2"/>
        <v>verificar IMC</v>
      </c>
      <c r="J4" s="13" t="str">
        <f t="shared" si="3"/>
        <v>estatura normal</v>
      </c>
      <c r="K4" s="13" t="str">
        <f t="shared" si="4"/>
        <v>necesita otro trabajo</v>
      </c>
    </row>
    <row r="5" spans="1:12" x14ac:dyDescent="0.25">
      <c r="A5" s="13" t="s">
        <v>87</v>
      </c>
      <c r="B5" s="13">
        <v>18</v>
      </c>
      <c r="C5" s="13">
        <v>60.7</v>
      </c>
      <c r="D5" s="13">
        <v>1.45</v>
      </c>
      <c r="E5" s="13" t="s">
        <v>63</v>
      </c>
      <c r="F5" s="13">
        <v>300</v>
      </c>
      <c r="G5" s="13">
        <f t="shared" si="0"/>
        <v>28.87039239001189</v>
      </c>
      <c r="H5" s="13" t="str">
        <f t="shared" si="1"/>
        <v>adulto</v>
      </c>
      <c r="I5" s="13" t="str">
        <f t="shared" si="2"/>
        <v>normal</v>
      </c>
      <c r="J5" s="13" t="str">
        <f t="shared" si="3"/>
        <v>estatura baja</v>
      </c>
      <c r="K5" s="13" t="str">
        <f t="shared" si="4"/>
        <v>necesita otro trabajo</v>
      </c>
    </row>
    <row r="6" spans="1:12" x14ac:dyDescent="0.25">
      <c r="A6" s="13" t="s">
        <v>88</v>
      </c>
      <c r="B6" s="13">
        <v>24</v>
      </c>
      <c r="C6" s="13">
        <v>52.3</v>
      </c>
      <c r="D6" s="13">
        <v>1.4</v>
      </c>
      <c r="E6" s="13" t="s">
        <v>65</v>
      </c>
      <c r="F6" s="13">
        <v>8900</v>
      </c>
      <c r="G6" s="13">
        <f t="shared" si="0"/>
        <v>26.683673469387756</v>
      </c>
      <c r="H6" s="13" t="str">
        <f t="shared" si="1"/>
        <v>adulto</v>
      </c>
      <c r="I6" s="13" t="str">
        <f t="shared" si="2"/>
        <v>normal</v>
      </c>
      <c r="J6" s="13" t="str">
        <f t="shared" si="3"/>
        <v>estatura baja</v>
      </c>
      <c r="K6" s="13" t="str">
        <f t="shared" si="4"/>
        <v>gana bien</v>
      </c>
    </row>
    <row r="7" spans="1:12" x14ac:dyDescent="0.25">
      <c r="A7" s="13" t="s">
        <v>89</v>
      </c>
      <c r="B7" s="13">
        <v>23</v>
      </c>
      <c r="C7" s="13">
        <v>50.4</v>
      </c>
      <c r="D7" s="13">
        <v>1.7</v>
      </c>
      <c r="E7" s="13" t="s">
        <v>62</v>
      </c>
      <c r="F7" s="13">
        <v>4200</v>
      </c>
      <c r="G7" s="13">
        <f t="shared" si="0"/>
        <v>17.439446366782008</v>
      </c>
      <c r="H7" s="13" t="str">
        <f t="shared" si="1"/>
        <v>adulto</v>
      </c>
      <c r="I7" s="13" t="str">
        <f t="shared" si="2"/>
        <v>normal</v>
      </c>
      <c r="J7" s="13" t="str">
        <f t="shared" si="3"/>
        <v>estatura normal</v>
      </c>
      <c r="K7" s="13" t="str">
        <f t="shared" si="4"/>
        <v>gana bien</v>
      </c>
    </row>
    <row r="8" spans="1:12" x14ac:dyDescent="0.25">
      <c r="A8" s="13" t="s">
        <v>90</v>
      </c>
      <c r="B8" s="13">
        <v>33</v>
      </c>
      <c r="C8" s="13">
        <v>48.8</v>
      </c>
      <c r="D8" s="13">
        <v>1.8</v>
      </c>
      <c r="E8" s="13" t="s">
        <v>64</v>
      </c>
      <c r="F8" s="13">
        <v>7300</v>
      </c>
      <c r="G8" s="13">
        <f t="shared" si="0"/>
        <v>15.061728395061726</v>
      </c>
      <c r="H8" s="13" t="str">
        <f t="shared" si="1"/>
        <v>adulto</v>
      </c>
      <c r="I8" s="13" t="str">
        <f t="shared" si="2"/>
        <v>normal</v>
      </c>
      <c r="J8" s="13" t="str">
        <f t="shared" si="3"/>
        <v>estatura normal</v>
      </c>
      <c r="K8" s="13" t="str">
        <f t="shared" si="4"/>
        <v>gana bien</v>
      </c>
    </row>
    <row r="9" spans="1:12" x14ac:dyDescent="0.25">
      <c r="A9" s="13" t="s">
        <v>91</v>
      </c>
      <c r="B9" s="13">
        <v>30</v>
      </c>
      <c r="C9" s="13">
        <v>73.48</v>
      </c>
      <c r="D9" s="13">
        <v>1.55</v>
      </c>
      <c r="E9" s="13" t="s">
        <v>104</v>
      </c>
      <c r="F9" s="13">
        <v>10900</v>
      </c>
      <c r="G9" s="13">
        <f t="shared" si="0"/>
        <v>30.584807492195626</v>
      </c>
      <c r="H9" s="13" t="str">
        <f t="shared" si="1"/>
        <v>adulto</v>
      </c>
      <c r="I9" s="13" t="str">
        <f t="shared" si="2"/>
        <v>normal</v>
      </c>
      <c r="J9" s="13" t="str">
        <f t="shared" si="3"/>
        <v>estatura normal</v>
      </c>
      <c r="K9" s="13" t="str">
        <f t="shared" si="4"/>
        <v>gana bien</v>
      </c>
    </row>
    <row r="10" spans="1:12" x14ac:dyDescent="0.25">
      <c r="A10" s="13" t="s">
        <v>92</v>
      </c>
      <c r="B10" s="13">
        <v>31</v>
      </c>
      <c r="C10" s="13">
        <v>69</v>
      </c>
      <c r="D10" s="13">
        <v>1.2</v>
      </c>
      <c r="E10" s="13" t="s">
        <v>66</v>
      </c>
      <c r="F10" s="13">
        <v>800</v>
      </c>
      <c r="G10" s="13">
        <f t="shared" si="0"/>
        <v>47.916666666666671</v>
      </c>
      <c r="H10" s="13" t="str">
        <f t="shared" si="1"/>
        <v>adulto</v>
      </c>
      <c r="I10" s="13" t="str">
        <f t="shared" si="2"/>
        <v>normal</v>
      </c>
      <c r="J10" s="13" t="str">
        <f t="shared" si="3"/>
        <v>estatura baja</v>
      </c>
      <c r="K10" s="13" t="str">
        <f t="shared" si="4"/>
        <v>necesita otro trabajo</v>
      </c>
    </row>
    <row r="11" spans="1:12" x14ac:dyDescent="0.25">
      <c r="A11" s="13" t="s">
        <v>93</v>
      </c>
      <c r="B11" s="13">
        <v>33</v>
      </c>
      <c r="C11" s="13">
        <v>99.1</v>
      </c>
      <c r="D11" s="13">
        <v>1.38</v>
      </c>
      <c r="E11" s="13" t="s">
        <v>66</v>
      </c>
      <c r="F11" s="13">
        <v>1530.28</v>
      </c>
      <c r="G11" s="13">
        <f t="shared" si="0"/>
        <v>52.037387103549683</v>
      </c>
      <c r="H11" s="13" t="str">
        <f t="shared" si="1"/>
        <v>adulto</v>
      </c>
      <c r="I11" s="13" t="str">
        <f t="shared" si="2"/>
        <v>verificar IMC</v>
      </c>
      <c r="J11" s="13" t="str">
        <f t="shared" si="3"/>
        <v>estatura baja</v>
      </c>
      <c r="K11" s="13" t="str">
        <f t="shared" si="4"/>
        <v>necesita otro trabajo</v>
      </c>
    </row>
    <row r="12" spans="1:12" x14ac:dyDescent="0.25">
      <c r="A12" s="13" t="s">
        <v>94</v>
      </c>
      <c r="B12" s="13">
        <v>17</v>
      </c>
      <c r="C12" s="13">
        <v>80.05</v>
      </c>
      <c r="D12" s="13">
        <v>1.7</v>
      </c>
      <c r="E12" s="13" t="s">
        <v>62</v>
      </c>
      <c r="F12" s="13">
        <v>4900</v>
      </c>
      <c r="G12" s="13">
        <f t="shared" si="0"/>
        <v>27.698961937716266</v>
      </c>
      <c r="H12" s="13" t="str">
        <f t="shared" si="1"/>
        <v>joven</v>
      </c>
      <c r="I12" s="13" t="str">
        <f t="shared" si="2"/>
        <v>verificar IMC</v>
      </c>
      <c r="J12" s="13" t="str">
        <f t="shared" si="3"/>
        <v>estatura normal</v>
      </c>
      <c r="K12" s="13" t="str">
        <f t="shared" si="4"/>
        <v>gana bien</v>
      </c>
    </row>
    <row r="13" spans="1:12" x14ac:dyDescent="0.25">
      <c r="A13" s="13" t="s">
        <v>95</v>
      </c>
      <c r="B13" s="13">
        <v>17</v>
      </c>
      <c r="C13" s="13">
        <v>44.67</v>
      </c>
      <c r="D13" s="13">
        <v>1.9</v>
      </c>
      <c r="E13" s="13" t="s">
        <v>71</v>
      </c>
      <c r="F13" s="13">
        <v>6000</v>
      </c>
      <c r="G13" s="13">
        <f t="shared" si="0"/>
        <v>12.373961218836566</v>
      </c>
      <c r="H13" s="13" t="str">
        <f t="shared" si="1"/>
        <v>joven</v>
      </c>
      <c r="I13" s="13" t="str">
        <f t="shared" si="2"/>
        <v>normal</v>
      </c>
      <c r="J13" s="13" t="str">
        <f t="shared" si="3"/>
        <v>estatura normal</v>
      </c>
      <c r="K13" s="13" t="str">
        <f t="shared" si="4"/>
        <v>gana bien</v>
      </c>
    </row>
    <row r="14" spans="1:12" x14ac:dyDescent="0.25">
      <c r="A14" s="13" t="s">
        <v>96</v>
      </c>
      <c r="B14" s="13">
        <v>19</v>
      </c>
      <c r="C14" s="13">
        <v>90</v>
      </c>
      <c r="D14" s="13">
        <v>1.81</v>
      </c>
      <c r="E14" s="13" t="s">
        <v>65</v>
      </c>
      <c r="F14" s="13">
        <v>6000</v>
      </c>
      <c r="G14" s="13">
        <f t="shared" si="0"/>
        <v>27.471688898385274</v>
      </c>
      <c r="H14" s="13" t="str">
        <f t="shared" si="1"/>
        <v>adulto</v>
      </c>
      <c r="I14" s="13" t="str">
        <f t="shared" si="2"/>
        <v>verificar IMC</v>
      </c>
      <c r="J14" s="13" t="str">
        <f t="shared" si="3"/>
        <v>estatura normal</v>
      </c>
      <c r="K14" s="13" t="str">
        <f t="shared" si="4"/>
        <v>gana bien</v>
      </c>
    </row>
    <row r="15" spans="1:12" x14ac:dyDescent="0.25">
      <c r="A15" s="13" t="s">
        <v>97</v>
      </c>
      <c r="B15" s="13">
        <v>28</v>
      </c>
      <c r="C15" s="13">
        <v>90.1</v>
      </c>
      <c r="D15" s="13">
        <v>1.75</v>
      </c>
      <c r="E15" s="13" t="s">
        <v>63</v>
      </c>
      <c r="F15" s="13">
        <v>800</v>
      </c>
      <c r="G15" s="13">
        <f t="shared" si="0"/>
        <v>29.420408163265304</v>
      </c>
      <c r="H15" s="13" t="str">
        <f t="shared" si="1"/>
        <v>adulto</v>
      </c>
      <c r="I15" s="13" t="str">
        <f t="shared" si="2"/>
        <v>verificar IMC</v>
      </c>
      <c r="J15" s="13" t="str">
        <f t="shared" si="3"/>
        <v>estatura normal</v>
      </c>
      <c r="K15" s="13" t="str">
        <f t="shared" si="4"/>
        <v>necesita otro trabajo</v>
      </c>
    </row>
    <row r="16" spans="1:12" x14ac:dyDescent="0.25">
      <c r="A16" s="13" t="s">
        <v>98</v>
      </c>
      <c r="B16" s="13">
        <v>27</v>
      </c>
      <c r="C16" s="13">
        <v>70.3</v>
      </c>
      <c r="D16" s="13">
        <v>1.38</v>
      </c>
      <c r="E16" s="13" t="s">
        <v>67</v>
      </c>
      <c r="F16" s="13">
        <v>300</v>
      </c>
      <c r="G16" s="13">
        <f t="shared" si="0"/>
        <v>36.914513757613953</v>
      </c>
      <c r="H16" s="13" t="str">
        <f t="shared" si="1"/>
        <v>adulto</v>
      </c>
      <c r="I16" s="13" t="str">
        <f t="shared" si="2"/>
        <v>normal</v>
      </c>
      <c r="J16" s="13" t="str">
        <f t="shared" si="3"/>
        <v>estatura baja</v>
      </c>
      <c r="K16" s="13" t="str">
        <f t="shared" si="4"/>
        <v>necesita otro trabajo</v>
      </c>
    </row>
    <row r="17" spans="1:12" x14ac:dyDescent="0.25">
      <c r="A17" s="13" t="s">
        <v>99</v>
      </c>
      <c r="B17" s="13">
        <v>26</v>
      </c>
      <c r="C17" s="13">
        <v>48.89</v>
      </c>
      <c r="D17" s="13">
        <v>1.4</v>
      </c>
      <c r="E17" s="13" t="s">
        <v>67</v>
      </c>
      <c r="F17" s="13">
        <v>4500</v>
      </c>
      <c r="G17" s="13">
        <f t="shared" si="0"/>
        <v>24.94387755102041</v>
      </c>
      <c r="H17" s="13" t="str">
        <f t="shared" si="1"/>
        <v>adulto</v>
      </c>
      <c r="I17" s="13" t="str">
        <f t="shared" si="2"/>
        <v>normal</v>
      </c>
      <c r="J17" s="13" t="str">
        <f t="shared" si="3"/>
        <v>estatura baja</v>
      </c>
      <c r="K17" s="13" t="str">
        <f t="shared" si="4"/>
        <v>gana bien</v>
      </c>
    </row>
    <row r="18" spans="1:12" x14ac:dyDescent="0.25">
      <c r="A18" s="13" t="s">
        <v>100</v>
      </c>
      <c r="B18" s="13">
        <v>26</v>
      </c>
      <c r="C18" s="13">
        <v>52</v>
      </c>
      <c r="D18" s="13">
        <v>1.39</v>
      </c>
      <c r="E18" s="13" t="s">
        <v>62</v>
      </c>
      <c r="F18" s="13">
        <v>6000</v>
      </c>
      <c r="G18" s="13">
        <f t="shared" si="0"/>
        <v>26.913720821903631</v>
      </c>
      <c r="H18" s="13" t="str">
        <f t="shared" si="1"/>
        <v>adulto</v>
      </c>
      <c r="I18" s="13" t="str">
        <f t="shared" si="2"/>
        <v>normal</v>
      </c>
      <c r="J18" s="13" t="str">
        <f t="shared" si="3"/>
        <v>estatura baja</v>
      </c>
      <c r="K18" s="13" t="str">
        <f t="shared" si="4"/>
        <v>gana bien</v>
      </c>
    </row>
    <row r="19" spans="1:12" x14ac:dyDescent="0.25">
      <c r="A19" s="13" t="s">
        <v>101</v>
      </c>
      <c r="B19" s="13">
        <v>28</v>
      </c>
      <c r="C19" s="13">
        <v>51</v>
      </c>
      <c r="D19" s="13">
        <v>1.98</v>
      </c>
      <c r="E19" s="13" t="s">
        <v>62</v>
      </c>
      <c r="F19" s="13">
        <v>2100</v>
      </c>
      <c r="G19" s="13">
        <f t="shared" si="0"/>
        <v>13.008876645240282</v>
      </c>
      <c r="H19" s="13" t="str">
        <f t="shared" si="1"/>
        <v>adulto</v>
      </c>
      <c r="I19" s="13" t="str">
        <f t="shared" si="2"/>
        <v>normal</v>
      </c>
      <c r="J19" s="13" t="str">
        <f t="shared" si="3"/>
        <v>estatura normal</v>
      </c>
      <c r="K19" s="13" t="str">
        <f t="shared" si="4"/>
        <v>necesita otro trabajo</v>
      </c>
    </row>
    <row r="20" spans="1:12" x14ac:dyDescent="0.25">
      <c r="A20" s="13" t="s">
        <v>102</v>
      </c>
      <c r="B20" s="13">
        <v>30</v>
      </c>
      <c r="C20" s="13">
        <v>51</v>
      </c>
      <c r="D20" s="13">
        <v>2.1</v>
      </c>
      <c r="E20" s="13" t="s">
        <v>62</v>
      </c>
      <c r="F20" s="13">
        <v>6000</v>
      </c>
      <c r="G20" s="13">
        <f t="shared" si="0"/>
        <v>11.564625850340136</v>
      </c>
      <c r="H20" s="13" t="str">
        <f t="shared" si="1"/>
        <v>adulto</v>
      </c>
      <c r="I20" s="13" t="str">
        <f t="shared" si="2"/>
        <v>normal</v>
      </c>
      <c r="J20" s="13" t="str">
        <f t="shared" si="3"/>
        <v>estatura normal</v>
      </c>
      <c r="K20" s="13" t="str">
        <f t="shared" si="4"/>
        <v>gana bien</v>
      </c>
    </row>
    <row r="21" spans="1:12" x14ac:dyDescent="0.25">
      <c r="A21" s="13" t="s">
        <v>103</v>
      </c>
      <c r="B21" s="13">
        <v>31</v>
      </c>
      <c r="C21" s="13">
        <v>70</v>
      </c>
      <c r="D21" s="13">
        <v>1.99</v>
      </c>
      <c r="E21" s="13" t="s">
        <v>62</v>
      </c>
      <c r="F21" s="13">
        <v>800</v>
      </c>
      <c r="G21" s="13">
        <f t="shared" si="0"/>
        <v>17.676321305017549</v>
      </c>
      <c r="H21" s="13" t="str">
        <f t="shared" si="1"/>
        <v>adulto</v>
      </c>
      <c r="I21" s="13" t="str">
        <f t="shared" si="2"/>
        <v>normal</v>
      </c>
      <c r="J21" s="13" t="str">
        <f t="shared" si="3"/>
        <v>estatura normal</v>
      </c>
      <c r="K21" s="13" t="str">
        <f t="shared" si="4"/>
        <v>necesita otro trabajo</v>
      </c>
    </row>
    <row r="23" spans="1:12" x14ac:dyDescent="0.25">
      <c r="A23" s="16" t="s">
        <v>13</v>
      </c>
      <c r="B23" s="14">
        <f>AVERAGE(B2:B21)</f>
        <v>25.05</v>
      </c>
      <c r="C23" s="14">
        <f>AVERAGE(C2:C21)</f>
        <v>67.404500000000013</v>
      </c>
      <c r="D23" s="14">
        <f>AVERAGE(D2:D21)</f>
        <v>1.6704999999999999</v>
      </c>
      <c r="E23" s="1"/>
      <c r="F23" s="14">
        <f>AVERAGE(F2:F21)</f>
        <v>3919.0140000000001</v>
      </c>
      <c r="G23" s="13">
        <f>AVERAGE(G2:G21)</f>
        <v>25.935517206880775</v>
      </c>
    </row>
    <row r="26" spans="1:12" x14ac:dyDescent="0.25">
      <c r="A26" s="17" t="s">
        <v>14</v>
      </c>
      <c r="B26" s="14">
        <f>MAX(B2:B21)</f>
        <v>33</v>
      </c>
      <c r="C26" s="14">
        <f>MAX(C2:C21)</f>
        <v>99.1</v>
      </c>
      <c r="D26" s="14">
        <f>MAX(D2:D21)</f>
        <v>2.1</v>
      </c>
      <c r="E26" s="1"/>
      <c r="F26" s="14">
        <f>MAX(F2:F21)</f>
        <v>10900</v>
      </c>
      <c r="G26" s="14">
        <f>MAX(G2:G21)</f>
        <v>52.037387103549683</v>
      </c>
    </row>
    <row r="27" spans="1:12" x14ac:dyDescent="0.25">
      <c r="A27" s="17" t="s">
        <v>15</v>
      </c>
      <c r="B27" s="14">
        <f>MIN(B2:B21)</f>
        <v>17</v>
      </c>
      <c r="C27" s="14">
        <f>MIN(C2:C21)</f>
        <v>44.67</v>
      </c>
      <c r="D27" s="14">
        <f>MIN(D2:D21)</f>
        <v>1.2</v>
      </c>
      <c r="E27" s="1"/>
      <c r="F27" s="14">
        <f>MIN(F2:F21)</f>
        <v>300</v>
      </c>
      <c r="G27" s="14">
        <f>MIN(G2:G21)</f>
        <v>11.564625850340136</v>
      </c>
      <c r="I27" s="12"/>
    </row>
    <row r="28" spans="1:12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1:12" x14ac:dyDescent="0.25">
      <c r="A29" s="18" t="s">
        <v>105</v>
      </c>
      <c r="B29" s="11"/>
      <c r="C29" s="15">
        <f>COUNTIF(C2:C21,"51")</f>
        <v>2</v>
      </c>
      <c r="D29" s="15">
        <f>COUNTIF(D2:D21,"1.70")</f>
        <v>2</v>
      </c>
      <c r="E29" s="15">
        <f>COUNTIF(E2:E21,"castaño")</f>
        <v>8</v>
      </c>
      <c r="F29" s="15">
        <f>COUNTIF(F2:F21,"6000")</f>
        <v>4</v>
      </c>
      <c r="G29" s="10"/>
      <c r="H29" s="10"/>
      <c r="I29" s="10"/>
      <c r="J29" s="10"/>
      <c r="K29" s="10"/>
      <c r="L29" s="10"/>
    </row>
    <row r="30" spans="1:12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2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12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12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1:12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2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Hoja1</vt:lpstr>
      <vt:lpstr>practica 2 unidad 2</vt:lpstr>
      <vt:lpstr>ejemplo 1</vt:lpstr>
      <vt:lpstr>practica 3</vt:lpstr>
      <vt:lpstr>practica 4</vt:lpstr>
      <vt:lpstr>practica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2022-01-27T07:12:22Z</dcterms:created>
  <dcterms:modified xsi:type="dcterms:W3CDTF">2022-02-03T08:16:24Z</dcterms:modified>
</cp:coreProperties>
</file>