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keCourtois\Desktop\UDs 2021\"/>
    </mc:Choice>
  </mc:AlternateContent>
  <bookViews>
    <workbookView xWindow="120" yWindow="120" windowWidth="28515" windowHeight="12585" activeTab="7"/>
  </bookViews>
  <sheets>
    <sheet name="Practica 1" sheetId="1" r:id="rId1"/>
    <sheet name="FUNCIONES" sheetId="2" r:id="rId2"/>
    <sheet name="Hoja1" sheetId="4" r:id="rId3"/>
    <sheet name="Encuesta" sheetId="3" r:id="rId4"/>
    <sheet name="MACRO" sheetId="5" r:id="rId5"/>
    <sheet name="RELOJ" sheetId="6" r:id="rId6"/>
    <sheet name="REGISTRO" sheetId="7" r:id="rId7"/>
    <sheet name="Mapa conceptual" sheetId="8" r:id="rId8"/>
    <sheet name="Test" sheetId="9" r:id="rId9"/>
  </sheets>
  <calcPr calcId="162913"/>
  <pivotCaches>
    <pivotCache cacheId="0" r:id="rId10"/>
  </pivotCaches>
</workbook>
</file>

<file path=xl/calcChain.xml><?xml version="1.0" encoding="utf-8"?>
<calcChain xmlns="http://schemas.openxmlformats.org/spreadsheetml/2006/main">
  <c r="I27" i="9" l="1"/>
  <c r="I26" i="9"/>
  <c r="I25" i="9"/>
  <c r="I24" i="9"/>
  <c r="I22" i="9"/>
  <c r="I21" i="9"/>
  <c r="I20" i="9"/>
  <c r="I19" i="9"/>
  <c r="I17" i="9"/>
  <c r="I16" i="9"/>
  <c r="I15" i="9"/>
  <c r="I14" i="9"/>
  <c r="I12" i="9"/>
  <c r="I11" i="9"/>
  <c r="I10" i="9"/>
  <c r="I9" i="9"/>
  <c r="I7" i="9"/>
  <c r="I5" i="9"/>
  <c r="I4" i="9"/>
  <c r="I6" i="9"/>
  <c r="I2" i="9" l="1"/>
  <c r="C12" i="5"/>
  <c r="C10" i="5"/>
  <c r="H40" i="3" l="1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K14" i="3"/>
  <c r="H14" i="3"/>
  <c r="K13" i="3"/>
  <c r="H13" i="3"/>
  <c r="H12" i="3"/>
  <c r="K11" i="3"/>
  <c r="H11" i="3"/>
  <c r="K10" i="3"/>
  <c r="H10" i="3"/>
  <c r="K9" i="3"/>
  <c r="H9" i="3"/>
  <c r="H8" i="3"/>
  <c r="K7" i="3"/>
  <c r="H7" i="3"/>
  <c r="K6" i="3"/>
  <c r="H6" i="3"/>
  <c r="C25" i="2"/>
  <c r="C23" i="2"/>
  <c r="C21" i="2"/>
  <c r="O16" i="2"/>
  <c r="N16" i="2"/>
  <c r="M16" i="2"/>
  <c r="L16" i="2"/>
  <c r="K16" i="2"/>
  <c r="J16" i="2"/>
  <c r="I16" i="2"/>
  <c r="H16" i="2"/>
  <c r="G16" i="2"/>
  <c r="F16" i="2"/>
  <c r="E16" i="2"/>
  <c r="O15" i="2"/>
  <c r="N15" i="2"/>
  <c r="M15" i="2"/>
  <c r="L15" i="2"/>
  <c r="K15" i="2"/>
  <c r="J15" i="2"/>
  <c r="I15" i="2"/>
  <c r="H15" i="2"/>
  <c r="G15" i="2"/>
  <c r="F15" i="2"/>
  <c r="E15" i="2"/>
  <c r="O14" i="2"/>
  <c r="N14" i="2"/>
  <c r="M14" i="2"/>
  <c r="L14" i="2"/>
  <c r="K14" i="2"/>
  <c r="J14" i="2"/>
  <c r="I14" i="2"/>
  <c r="H14" i="2"/>
  <c r="G14" i="2"/>
  <c r="F14" i="2"/>
  <c r="E14" i="2"/>
  <c r="O13" i="2"/>
  <c r="N13" i="2"/>
  <c r="M13" i="2"/>
  <c r="L13" i="2"/>
  <c r="K13" i="2"/>
  <c r="J13" i="2"/>
  <c r="I13" i="2"/>
  <c r="H13" i="2"/>
  <c r="G13" i="2"/>
  <c r="F13" i="2"/>
  <c r="E13" i="2"/>
  <c r="O12" i="2"/>
  <c r="N12" i="2"/>
  <c r="M12" i="2"/>
  <c r="L12" i="2"/>
  <c r="K12" i="2"/>
  <c r="J12" i="2"/>
  <c r="I12" i="2"/>
  <c r="H12" i="2"/>
  <c r="G12" i="2"/>
  <c r="F12" i="2"/>
  <c r="E12" i="2"/>
  <c r="O11" i="2"/>
  <c r="N11" i="2"/>
  <c r="M11" i="2"/>
  <c r="L11" i="2"/>
  <c r="K11" i="2"/>
  <c r="J11" i="2"/>
  <c r="I11" i="2"/>
  <c r="H11" i="2"/>
  <c r="G11" i="2"/>
  <c r="F11" i="2"/>
  <c r="E11" i="2"/>
  <c r="O10" i="2"/>
  <c r="N10" i="2"/>
  <c r="M10" i="2"/>
  <c r="L10" i="2"/>
  <c r="K10" i="2"/>
  <c r="J10" i="2"/>
  <c r="I10" i="2"/>
  <c r="H10" i="2"/>
  <c r="G10" i="2"/>
  <c r="F10" i="2"/>
  <c r="E10" i="2"/>
  <c r="O9" i="2"/>
  <c r="N9" i="2"/>
  <c r="M9" i="2"/>
  <c r="L9" i="2"/>
  <c r="K9" i="2"/>
  <c r="J9" i="2"/>
  <c r="I9" i="2"/>
  <c r="H9" i="2"/>
  <c r="G9" i="2"/>
  <c r="F9" i="2"/>
  <c r="E9" i="2"/>
  <c r="H22" i="1"/>
  <c r="G22" i="1"/>
  <c r="F22" i="1"/>
  <c r="E22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<sst xmlns="http://schemas.openxmlformats.org/spreadsheetml/2006/main" count="371" uniqueCount="206">
  <si>
    <t>Nombre</t>
  </si>
  <si>
    <t xml:space="preserve">Apellidos </t>
  </si>
  <si>
    <t>Edad</t>
  </si>
  <si>
    <t>Telefono</t>
  </si>
  <si>
    <t>Gastos</t>
  </si>
  <si>
    <t xml:space="preserve">Telefono </t>
  </si>
  <si>
    <t>Comida</t>
  </si>
  <si>
    <t>Fiesta</t>
  </si>
  <si>
    <t xml:space="preserve">Irwin </t>
  </si>
  <si>
    <t>Flores Courtois</t>
  </si>
  <si>
    <t>Eduardo Genner</t>
  </si>
  <si>
    <t>Escalante Cruz</t>
  </si>
  <si>
    <t>Promedio</t>
  </si>
  <si>
    <t>Novi@</t>
  </si>
  <si>
    <t>Materia:</t>
  </si>
  <si>
    <t>Procesamiento de la informacion en hojas de calculo</t>
  </si>
  <si>
    <t>Grupo:</t>
  </si>
  <si>
    <t>5to de Psicologia</t>
  </si>
  <si>
    <t>Alumno:</t>
  </si>
  <si>
    <t>Oswaldo</t>
  </si>
  <si>
    <t>Totales</t>
  </si>
  <si>
    <t>Oscar</t>
  </si>
  <si>
    <t>Carlos</t>
  </si>
  <si>
    <t>Benito</t>
  </si>
  <si>
    <t xml:space="preserve">Jose </t>
  </si>
  <si>
    <t>Sarai</t>
  </si>
  <si>
    <t>Irwin Flores Courtois</t>
  </si>
  <si>
    <t>Mendez Galvez</t>
  </si>
  <si>
    <t>Perez Trujillo</t>
  </si>
  <si>
    <t>Cruz Vazquez</t>
  </si>
  <si>
    <t>Arenas Linares</t>
  </si>
  <si>
    <t>Jimenez Martinez</t>
  </si>
  <si>
    <t>Navarro Aguilar</t>
  </si>
  <si>
    <t>Apellidos</t>
  </si>
  <si>
    <t>Fecha de Nacimiento</t>
  </si>
  <si>
    <t xml:space="preserve">Sarai </t>
  </si>
  <si>
    <t>Jose Alberto</t>
  </si>
  <si>
    <t>Irwin Bertin</t>
  </si>
  <si>
    <t>Luis Oswaldo</t>
  </si>
  <si>
    <t xml:space="preserve">Carlos Miguel </t>
  </si>
  <si>
    <t xml:space="preserve">Oscar Alfonso </t>
  </si>
  <si>
    <t xml:space="preserve">Benito De Jesus </t>
  </si>
  <si>
    <t>Union</t>
  </si>
  <si>
    <t>Mayusculas</t>
  </si>
  <si>
    <t>Minusculas</t>
  </si>
  <si>
    <t>Extraer texto</t>
  </si>
  <si>
    <t>extraer texto</t>
  </si>
  <si>
    <t>Extraer Texto</t>
  </si>
  <si>
    <t>Longitud</t>
  </si>
  <si>
    <t>MAX</t>
  </si>
  <si>
    <t>MIN</t>
  </si>
  <si>
    <t>¿Cuántos dias faltan para mi cumpleaños?</t>
  </si>
  <si>
    <t>¿Cuántos dias faltan para navidad?</t>
  </si>
  <si>
    <t>¿Cuántos dias han transcurrido del año?</t>
  </si>
  <si>
    <t>Entrevistar a 7 personas</t>
  </si>
  <si>
    <t xml:space="preserve">nombre </t>
  </si>
  <si>
    <t>edad</t>
  </si>
  <si>
    <t>sexo</t>
  </si>
  <si>
    <t>Pandemia</t>
  </si>
  <si>
    <t>mejor</t>
  </si>
  <si>
    <t>peor</t>
  </si>
  <si>
    <t>que hice de nuevo</t>
  </si>
  <si>
    <t>que extraño</t>
  </si>
  <si>
    <t>eduardo escalante</t>
  </si>
  <si>
    <t>yesica velasco</t>
  </si>
  <si>
    <t>oscar molina</t>
  </si>
  <si>
    <t>noemi velazco</t>
  </si>
  <si>
    <t xml:space="preserve">cristobal ruiz </t>
  </si>
  <si>
    <t>celeste diaz</t>
  </si>
  <si>
    <t xml:space="preserve">eliseo ruiz </t>
  </si>
  <si>
    <t>francisco orantes</t>
  </si>
  <si>
    <t>Rango edad</t>
  </si>
  <si>
    <t>HOMBRES</t>
  </si>
  <si>
    <t>MUJERES</t>
  </si>
  <si>
    <t>EDAD HOMBRES</t>
  </si>
  <si>
    <t>EDAD MUJERES</t>
  </si>
  <si>
    <t>Mujer</t>
  </si>
  <si>
    <t>Hombre</t>
  </si>
  <si>
    <t>VIDA</t>
  </si>
  <si>
    <t>FAMILIA</t>
  </si>
  <si>
    <t>NEGOCIO</t>
  </si>
  <si>
    <t>MUERTE</t>
  </si>
  <si>
    <t>ENFERMEDAD</t>
  </si>
  <si>
    <t>TRISTEZA</t>
  </si>
  <si>
    <t>COCINAR</t>
  </si>
  <si>
    <t>PROYECTOS</t>
  </si>
  <si>
    <t>TRABAJO</t>
  </si>
  <si>
    <t>SUPERACION</t>
  </si>
  <si>
    <t>VIAJES</t>
  </si>
  <si>
    <t>DEPORTE</t>
  </si>
  <si>
    <t>PASEAR</t>
  </si>
  <si>
    <t>ADULTOS</t>
  </si>
  <si>
    <t>NIÑOS</t>
  </si>
  <si>
    <t>CASA</t>
  </si>
  <si>
    <t>APRENDER</t>
  </si>
  <si>
    <t>NO TOMAR</t>
  </si>
  <si>
    <t>BORDAR</t>
  </si>
  <si>
    <t>VISITA</t>
  </si>
  <si>
    <t>Verónica G.</t>
  </si>
  <si>
    <t>Nada</t>
  </si>
  <si>
    <t>APRENDER JUEGOS</t>
  </si>
  <si>
    <t>VIAJAR</t>
  </si>
  <si>
    <t>Jorge M.</t>
  </si>
  <si>
    <t>JUGAR</t>
  </si>
  <si>
    <t>Dana</t>
  </si>
  <si>
    <t>Diego</t>
  </si>
  <si>
    <t>VER VIDEOS</t>
  </si>
  <si>
    <t>ESCUELA</t>
  </si>
  <si>
    <t>Vanesa</t>
  </si>
  <si>
    <t>CINE</t>
  </si>
  <si>
    <t>Alejandra</t>
  </si>
  <si>
    <t>Sofía</t>
  </si>
  <si>
    <t>PARQUE</t>
  </si>
  <si>
    <t xml:space="preserve">josue Pérez </t>
  </si>
  <si>
    <t>julio cameras</t>
  </si>
  <si>
    <t xml:space="preserve">flor Pérez </t>
  </si>
  <si>
    <t>brayan courtois</t>
  </si>
  <si>
    <t>esmeralda diaz</t>
  </si>
  <si>
    <t>judith diaz</t>
  </si>
  <si>
    <t>jeanet lopez</t>
  </si>
  <si>
    <t>Pilar de arcia</t>
  </si>
  <si>
    <t>Nicolasa de arcia</t>
  </si>
  <si>
    <t>disminucion de sueldo</t>
  </si>
  <si>
    <t>Horacio trujillo</t>
  </si>
  <si>
    <t xml:space="preserve">carlos perez </t>
  </si>
  <si>
    <t>lupita martinez</t>
  </si>
  <si>
    <t>hugo molina</t>
  </si>
  <si>
    <t>Fabiola Garcia</t>
  </si>
  <si>
    <t>Daniela Rios</t>
  </si>
  <si>
    <t xml:space="preserve">Carmen Lopez </t>
  </si>
  <si>
    <t xml:space="preserve">Yensi Rodriguez </t>
  </si>
  <si>
    <t>Laura Cruz</t>
  </si>
  <si>
    <t>Ana Vazquez</t>
  </si>
  <si>
    <t>Mary Aguilar</t>
  </si>
  <si>
    <t>NO SALIR</t>
  </si>
  <si>
    <t>GYM</t>
  </si>
  <si>
    <t>NO TRABAJAR</t>
  </si>
  <si>
    <t>PINTAR</t>
  </si>
  <si>
    <t>NO TOMAR FOTOS</t>
  </si>
  <si>
    <t>DECORAR CUARTO</t>
  </si>
  <si>
    <t>CONOCER PERSONAS</t>
  </si>
  <si>
    <t>TRABAJAR</t>
  </si>
  <si>
    <t>LEER</t>
  </si>
  <si>
    <t>VENDER</t>
  </si>
  <si>
    <t>CLASES</t>
  </si>
  <si>
    <t>SOCIALIZAR</t>
  </si>
  <si>
    <t>FIESTA</t>
  </si>
  <si>
    <t>EJERCICIO</t>
  </si>
  <si>
    <t>DESCANSAR</t>
  </si>
  <si>
    <t>CUIDADO DE SALUD</t>
  </si>
  <si>
    <t>SIN DINERO</t>
  </si>
  <si>
    <t>SALUD</t>
  </si>
  <si>
    <t>TIEMPO PARA MI</t>
  </si>
  <si>
    <t>CRISIS</t>
  </si>
  <si>
    <t>SALIR</t>
  </si>
  <si>
    <t xml:space="preserve">TRABAJO </t>
  </si>
  <si>
    <t>NO PASEAR</t>
  </si>
  <si>
    <t>COMER</t>
  </si>
  <si>
    <t>NO VIAJAR</t>
  </si>
  <si>
    <t>COMPRAR CASA</t>
  </si>
  <si>
    <t>APRENDER A MANEJAR</t>
  </si>
  <si>
    <t>NO ESCUELA</t>
  </si>
  <si>
    <t>VIDEOJUEGOS</t>
  </si>
  <si>
    <t>Etiquetas de fila</t>
  </si>
  <si>
    <t>Total general</t>
  </si>
  <si>
    <t>Cuenta de peor</t>
  </si>
  <si>
    <t>NOMBRE</t>
  </si>
  <si>
    <t>APELLIDOS</t>
  </si>
  <si>
    <t>TELEFONO</t>
  </si>
  <si>
    <t>FECHA</t>
  </si>
  <si>
    <t>HORA</t>
  </si>
  <si>
    <t xml:space="preserve">IRWIN </t>
  </si>
  <si>
    <t>FLORES COURTOIS</t>
  </si>
  <si>
    <t xml:space="preserve">JUAN </t>
  </si>
  <si>
    <t>PEREZ PEREZ</t>
  </si>
  <si>
    <t>¿Qué videojuego te gusta mas?</t>
  </si>
  <si>
    <t>Smash Bros.</t>
  </si>
  <si>
    <t>Fifa</t>
  </si>
  <si>
    <t>PUBG</t>
  </si>
  <si>
    <t>Dark souls</t>
  </si>
  <si>
    <t>Contesta con una "X" la respuesta que te parezca mejor</t>
  </si>
  <si>
    <t>¿Qué te gusta realizar en tus tiempos libres?</t>
  </si>
  <si>
    <t>Escuchar musica</t>
  </si>
  <si>
    <t>Ejercicio</t>
  </si>
  <si>
    <t>Leer un libro</t>
  </si>
  <si>
    <t>Salir de Fiesta</t>
  </si>
  <si>
    <t>¿Qué tipo de musica prefieres escuchar?</t>
  </si>
  <si>
    <t>Rock</t>
  </si>
  <si>
    <t>Pop</t>
  </si>
  <si>
    <t>Country</t>
  </si>
  <si>
    <t>Electronica</t>
  </si>
  <si>
    <t>¡Evaluacion para amistad!</t>
  </si>
  <si>
    <t>¿Cual es tu color favorito?</t>
  </si>
  <si>
    <t>¿De estas actividades cual te gustaria realizar?</t>
  </si>
  <si>
    <t>Rojo</t>
  </si>
  <si>
    <t>Azul</t>
  </si>
  <si>
    <t>Negro</t>
  </si>
  <si>
    <t>Verde</t>
  </si>
  <si>
    <t>Ir de Camping</t>
  </si>
  <si>
    <t>Ir a la Playa</t>
  </si>
  <si>
    <t>Viajar sin rumbo fijo</t>
  </si>
  <si>
    <t>Quedarnos en casa</t>
  </si>
  <si>
    <r>
      <t xml:space="preserve">Si tu resultado es mayor o igual a </t>
    </r>
    <r>
      <rPr>
        <b/>
        <i/>
        <sz val="14"/>
        <color theme="8"/>
        <rFont val="Trebuchet MS"/>
        <family val="2"/>
        <scheme val="minor"/>
      </rPr>
      <t>40.0 puntos</t>
    </r>
    <r>
      <rPr>
        <b/>
        <i/>
        <sz val="11"/>
        <color theme="1"/>
        <rFont val="Trebuchet MS"/>
        <family val="2"/>
        <scheme val="minor"/>
      </rPr>
      <t>, podriamos ser muy buenos amigos¡¡¡</t>
    </r>
  </si>
  <si>
    <t>TOTAL</t>
  </si>
  <si>
    <r>
      <rPr>
        <sz val="22"/>
        <color theme="8"/>
        <rFont val="Trebuchet MS"/>
        <family val="2"/>
        <scheme val="minor"/>
      </rPr>
      <t>OJO</t>
    </r>
    <r>
      <rPr>
        <sz val="22"/>
        <color theme="1"/>
        <rFont val="Trebuchet MS"/>
        <family val="2"/>
        <scheme val="minor"/>
      </rPr>
      <t xml:space="preserve">: Solamente puedes marcar 2 casillas en cada respuesta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</si>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</sst>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3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i/>
      <sz val="11"/>
      <color theme="1"/>
      <name val="Trebuchet MS"/>
      <family val="2"/>
      <scheme val="minor"/>
    </font>
    <font>
      <b/>
      <sz val="14"/>
      <color rgb="FFFF0000"/>
      <name val="Trebuchet MS"/>
      <family val="2"/>
      <scheme val="minor"/>
    </font>
    <font>
      <sz val="11"/>
      <color theme="3" tint="0.39997558519241921"/>
      <name val="Trebuchet MS"/>
      <family val="2"/>
      <scheme val="minor"/>
    </font>
    <font>
      <b/>
      <i/>
      <u/>
      <sz val="12"/>
      <color theme="1"/>
      <name val="Trebuchet MS"/>
      <family val="2"/>
      <scheme val="minor"/>
    </font>
    <font>
      <b/>
      <i/>
      <u/>
      <sz val="11"/>
      <color rgb="FF3F3F3F"/>
      <name val="Trebuchet MS"/>
      <family val="2"/>
      <scheme val="minor"/>
    </font>
    <font>
      <b/>
      <sz val="12"/>
      <color rgb="FF3F3F3F"/>
      <name val="Adobe Devanagari"/>
      <family val="1"/>
    </font>
    <font>
      <b/>
      <sz val="11"/>
      <color rgb="FF3F3F3F"/>
      <name val="NSimSun"/>
      <family val="3"/>
    </font>
    <font>
      <sz val="11"/>
      <color rgb="FF006100"/>
      <name val="Trebuchet MS"/>
      <family val="2"/>
      <scheme val="minor"/>
    </font>
    <font>
      <sz val="11"/>
      <color rgb="FF9C6500"/>
      <name val="Trebuchet MS"/>
      <family val="2"/>
      <scheme val="minor"/>
    </font>
    <font>
      <sz val="14"/>
      <color rgb="FFFF0000"/>
      <name val="Aharoni"/>
      <charset val="177"/>
    </font>
    <font>
      <sz val="12"/>
      <color rgb="FF9C6500"/>
      <name val="Arial Unicode MS"/>
      <family val="2"/>
    </font>
    <font>
      <i/>
      <sz val="12"/>
      <color theme="4" tint="-0.249977111117893"/>
      <name val="Arial Unicode MS"/>
      <family val="2"/>
    </font>
    <font>
      <sz val="16"/>
      <color rgb="FF006100"/>
      <name val="Adobe Devanagari"/>
      <family val="1"/>
    </font>
    <font>
      <sz val="22"/>
      <color theme="1"/>
      <name val="Batang"/>
      <family val="1"/>
    </font>
    <font>
      <b/>
      <sz val="11"/>
      <color theme="1"/>
      <name val="Eras Light ITC"/>
      <family val="2"/>
    </font>
    <font>
      <sz val="11"/>
      <color theme="0"/>
      <name val="Comic Sans MS"/>
      <family val="4"/>
    </font>
    <font>
      <sz val="12"/>
      <color theme="0"/>
      <name val="Trebuchet MS"/>
      <family val="1"/>
      <scheme val="major"/>
    </font>
    <font>
      <b/>
      <sz val="11"/>
      <color theme="0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b/>
      <i/>
      <sz val="16"/>
      <color theme="1"/>
      <name val="Trebuchet MS"/>
      <family val="2"/>
      <scheme val="minor"/>
    </font>
    <font>
      <sz val="12"/>
      <color theme="1"/>
      <name val="Britannic Bold"/>
      <family val="2"/>
    </font>
    <font>
      <b/>
      <sz val="16"/>
      <color rgb="FFFF0000"/>
      <name val="Aharoni"/>
      <charset val="177"/>
    </font>
    <font>
      <b/>
      <i/>
      <sz val="16"/>
      <color theme="0"/>
      <name val="Trebuchet MS"/>
      <family val="2"/>
      <scheme val="minor"/>
    </font>
    <font>
      <b/>
      <i/>
      <sz val="14"/>
      <color theme="8"/>
      <name val="Trebuchet MS"/>
      <family val="2"/>
      <scheme val="minor"/>
    </font>
    <font>
      <sz val="11"/>
      <color theme="8"/>
      <name val="Trebuchet MS"/>
      <family val="2"/>
      <scheme val="minor"/>
    </font>
    <font>
      <sz val="11"/>
      <color theme="4" tint="0.59999389629810485"/>
      <name val="Trebuchet MS"/>
      <family val="2"/>
      <scheme val="minor"/>
    </font>
    <font>
      <sz val="22"/>
      <color theme="8"/>
      <name val="Trebuchet MS"/>
      <family val="2"/>
      <scheme val="minor"/>
    </font>
    <font>
      <sz val="22"/>
      <color theme="1"/>
      <name val="Trebuchet MS"/>
      <family val="2"/>
      <scheme val="minor"/>
    </font>
    <font>
      <i/>
      <sz val="18"/>
      <color theme="0"/>
      <name val="Trebuchet MS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rgb="FF3F3F3F"/>
      </top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medium">
        <color indexed="64"/>
      </bottom>
      <diagonal/>
    </border>
    <border>
      <left/>
      <right/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15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</cellStyleXfs>
  <cellXfs count="92">
    <xf numFmtId="0" fontId="0" fillId="0" borderId="0" xfId="0"/>
    <xf numFmtId="0" fontId="3" fillId="6" borderId="0" xfId="5"/>
    <xf numFmtId="0" fontId="2" fillId="2" borderId="1" xfId="1"/>
    <xf numFmtId="0" fontId="4" fillId="3" borderId="2" xfId="2" applyFont="1" applyBorder="1" applyAlignment="1">
      <alignment horizontal="center"/>
    </xf>
    <xf numFmtId="0" fontId="6" fillId="7" borderId="0" xfId="6" applyFont="1"/>
    <xf numFmtId="0" fontId="7" fillId="7" borderId="0" xfId="6" applyFont="1" applyAlignment="1">
      <alignment horizontal="center" vertical="top"/>
    </xf>
    <xf numFmtId="0" fontId="3" fillId="4" borderId="2" xfId="3" applyBorder="1" applyAlignment="1">
      <alignment horizontal="center" vertical="top"/>
    </xf>
    <xf numFmtId="0" fontId="8" fillId="2" borderId="1" xfId="1" applyFont="1" applyAlignment="1">
      <alignment horizontal="center"/>
    </xf>
    <xf numFmtId="0" fontId="10" fillId="2" borderId="1" xfId="1" applyFont="1"/>
    <xf numFmtId="0" fontId="3" fillId="13" borderId="2" xfId="12" applyBorder="1"/>
    <xf numFmtId="0" fontId="1" fillId="11" borderId="2" xfId="10" applyBorder="1"/>
    <xf numFmtId="14" fontId="0" fillId="11" borderId="2" xfId="10" applyNumberFormat="1" applyFont="1" applyBorder="1"/>
    <xf numFmtId="14" fontId="1" fillId="11" borderId="2" xfId="10" applyNumberFormat="1" applyBorder="1"/>
    <xf numFmtId="14" fontId="0" fillId="0" borderId="0" xfId="0" applyNumberFormat="1"/>
    <xf numFmtId="2" fontId="0" fillId="0" borderId="0" xfId="0" applyNumberFormat="1"/>
    <xf numFmtId="2" fontId="1" fillId="11" borderId="2" xfId="10" applyNumberFormat="1" applyBorder="1"/>
    <xf numFmtId="0" fontId="13" fillId="10" borderId="1" xfId="9" applyFont="1" applyBorder="1" applyAlignment="1">
      <alignment horizontal="center"/>
    </xf>
    <xf numFmtId="0" fontId="14" fillId="9" borderId="6" xfId="8" applyFont="1" applyBorder="1" applyAlignment="1">
      <alignment horizontal="center"/>
    </xf>
    <xf numFmtId="0" fontId="15" fillId="12" borderId="1" xfId="11" applyFont="1" applyBorder="1" applyAlignment="1">
      <alignment horizontal="center"/>
    </xf>
    <xf numFmtId="0" fontId="11" fillId="8" borderId="0" xfId="7"/>
    <xf numFmtId="0" fontId="15" fillId="12" borderId="1" xfId="11" applyFont="1" applyBorder="1" applyAlignment="1">
      <alignment horizontal="center"/>
    </xf>
    <xf numFmtId="0" fontId="0" fillId="11" borderId="2" xfId="10" applyFont="1" applyBorder="1"/>
    <xf numFmtId="0" fontId="18" fillId="12" borderId="9" xfId="11" applyFont="1" applyBorder="1" applyAlignment="1">
      <alignment horizontal="center"/>
    </xf>
    <xf numFmtId="0" fontId="18" fillId="12" borderId="10" xfId="11" applyFont="1" applyBorder="1" applyAlignment="1">
      <alignment horizontal="center"/>
    </xf>
    <xf numFmtId="0" fontId="18" fillId="12" borderId="15" xfId="11" applyFont="1" applyBorder="1" applyAlignment="1">
      <alignment horizontal="center"/>
    </xf>
    <xf numFmtId="0" fontId="18" fillId="12" borderId="16" xfId="11" applyFont="1" applyBorder="1" applyAlignment="1">
      <alignment horizontal="center"/>
    </xf>
    <xf numFmtId="0" fontId="18" fillId="12" borderId="17" xfId="11" applyFont="1" applyBorder="1" applyAlignment="1">
      <alignment horizontal="center"/>
    </xf>
    <xf numFmtId="0" fontId="19" fillId="15" borderId="0" xfId="13" applyFont="1" applyBorder="1"/>
    <xf numFmtId="0" fontId="3" fillId="4" borderId="0" xfId="3"/>
    <xf numFmtId="0" fontId="20" fillId="15" borderId="8" xfId="13" applyFont="1" applyBorder="1"/>
    <xf numFmtId="0" fontId="20" fillId="15" borderId="2" xfId="13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5" fillId="12" borderId="1" xfId="11" applyFont="1" applyBorder="1" applyAlignment="1">
      <alignment horizontal="center"/>
    </xf>
    <xf numFmtId="0" fontId="3" fillId="16" borderId="0" xfId="9" applyFill="1"/>
    <xf numFmtId="0" fontId="3" fillId="16" borderId="18" xfId="9" applyFill="1" applyBorder="1"/>
    <xf numFmtId="0" fontId="0" fillId="16" borderId="0" xfId="0" applyFill="1"/>
    <xf numFmtId="14" fontId="3" fillId="16" borderId="18" xfId="9" applyNumberFormat="1" applyFill="1" applyBorder="1"/>
    <xf numFmtId="22" fontId="3" fillId="16" borderId="18" xfId="9" applyNumberFormat="1" applyFill="1" applyBorder="1"/>
    <xf numFmtId="164" fontId="0" fillId="0" borderId="0" xfId="0" applyNumberFormat="1"/>
    <xf numFmtId="0" fontId="21" fillId="16" borderId="0" xfId="9" applyFont="1" applyFill="1" applyAlignment="1">
      <alignment horizontal="center"/>
    </xf>
    <xf numFmtId="0" fontId="3" fillId="16" borderId="0" xfId="9" applyFill="1" applyAlignment="1">
      <alignment horizontal="center"/>
    </xf>
    <xf numFmtId="0" fontId="5" fillId="5" borderId="0" xfId="4" applyFont="1" applyAlignment="1">
      <alignment horizontal="center"/>
    </xf>
    <xf numFmtId="0" fontId="9" fillId="2" borderId="1" xfId="1" applyFont="1" applyAlignment="1">
      <alignment horizontal="center"/>
    </xf>
    <xf numFmtId="0" fontId="9" fillId="2" borderId="3" xfId="1" applyFont="1" applyBorder="1" applyAlignment="1">
      <alignment horizontal="center"/>
    </xf>
    <xf numFmtId="0" fontId="9" fillId="2" borderId="4" xfId="1" applyFont="1" applyBorder="1" applyAlignment="1">
      <alignment horizontal="center"/>
    </xf>
    <xf numFmtId="0" fontId="9" fillId="2" borderId="5" xfId="1" applyFont="1" applyBorder="1" applyAlignment="1">
      <alignment horizontal="center"/>
    </xf>
    <xf numFmtId="0" fontId="13" fillId="10" borderId="3" xfId="9" applyFont="1" applyBorder="1" applyAlignment="1">
      <alignment horizontal="center"/>
    </xf>
    <xf numFmtId="0" fontId="13" fillId="10" borderId="4" xfId="9" applyFont="1" applyBorder="1" applyAlignment="1">
      <alignment horizontal="center"/>
    </xf>
    <xf numFmtId="0" fontId="13" fillId="10" borderId="5" xfId="9" applyFont="1" applyBorder="1" applyAlignment="1">
      <alignment horizontal="center"/>
    </xf>
    <xf numFmtId="0" fontId="14" fillId="9" borderId="7" xfId="8" applyFont="1" applyBorder="1" applyAlignment="1">
      <alignment horizontal="center"/>
    </xf>
    <xf numFmtId="0" fontId="15" fillId="12" borderId="1" xfId="11" applyFont="1" applyBorder="1" applyAlignment="1">
      <alignment horizontal="center"/>
    </xf>
    <xf numFmtId="0" fontId="0" fillId="0" borderId="0" xfId="0" applyAlignment="1">
      <alignment horizontal="center"/>
    </xf>
    <xf numFmtId="0" fontId="17" fillId="14" borderId="14" xfId="0" applyFont="1" applyFill="1" applyBorder="1" applyAlignment="1">
      <alignment horizontal="center"/>
    </xf>
    <xf numFmtId="0" fontId="16" fillId="8" borderId="11" xfId="7" applyFont="1" applyBorder="1" applyAlignment="1">
      <alignment horizontal="center"/>
    </xf>
    <xf numFmtId="0" fontId="16" fillId="8" borderId="12" xfId="7" applyFont="1" applyBorder="1" applyAlignment="1">
      <alignment horizontal="center"/>
    </xf>
    <xf numFmtId="0" fontId="16" fillId="8" borderId="13" xfId="7" applyFont="1" applyBorder="1" applyAlignment="1">
      <alignment horizontal="center"/>
    </xf>
    <xf numFmtId="0" fontId="1" fillId="3" borderId="0" xfId="2" applyBorder="1"/>
    <xf numFmtId="0" fontId="1" fillId="3" borderId="0" xfId="2" applyBorder="1" applyAlignment="1"/>
    <xf numFmtId="0" fontId="22" fillId="3" borderId="0" xfId="2" applyFont="1" applyBorder="1"/>
    <xf numFmtId="0" fontId="4" fillId="3" borderId="0" xfId="2" applyFont="1" applyBorder="1" applyAlignment="1">
      <alignment horizontal="center"/>
    </xf>
    <xf numFmtId="0" fontId="24" fillId="3" borderId="2" xfId="2" applyFont="1" applyBorder="1" applyAlignment="1">
      <alignment horizontal="center"/>
    </xf>
    <xf numFmtId="0" fontId="24" fillId="3" borderId="0" xfId="2" applyFont="1" applyBorder="1" applyAlignment="1">
      <alignment horizontal="center"/>
    </xf>
    <xf numFmtId="0" fontId="24" fillId="3" borderId="13" xfId="2" applyFont="1" applyBorder="1" applyAlignment="1">
      <alignment horizontal="center"/>
    </xf>
    <xf numFmtId="0" fontId="25" fillId="3" borderId="2" xfId="2" applyFont="1" applyBorder="1" applyAlignment="1">
      <alignment horizontal="center"/>
    </xf>
    <xf numFmtId="0" fontId="25" fillId="3" borderId="0" xfId="2" applyFont="1" applyBorder="1" applyAlignment="1">
      <alignment horizontal="center"/>
    </xf>
    <xf numFmtId="0" fontId="3" fillId="4" borderId="0" xfId="3" applyBorder="1" applyAlignment="1">
      <alignment horizontal="center"/>
    </xf>
    <xf numFmtId="0" fontId="26" fillId="17" borderId="20" xfId="14" applyFont="1" applyBorder="1" applyAlignment="1">
      <alignment horizontal="center" vertical="center"/>
    </xf>
    <xf numFmtId="0" fontId="26" fillId="17" borderId="21" xfId="14" applyFont="1" applyBorder="1" applyAlignment="1">
      <alignment horizontal="center" vertical="center"/>
    </xf>
    <xf numFmtId="0" fontId="26" fillId="17" borderId="23" xfId="14" applyFont="1" applyBorder="1" applyAlignment="1">
      <alignment horizontal="center" vertical="center"/>
    </xf>
    <xf numFmtId="0" fontId="26" fillId="17" borderId="0" xfId="14" applyFont="1" applyBorder="1" applyAlignment="1">
      <alignment horizontal="center" vertical="center"/>
    </xf>
    <xf numFmtId="0" fontId="26" fillId="17" borderId="25" xfId="14" applyFont="1" applyBorder="1" applyAlignment="1">
      <alignment horizontal="center" vertical="center"/>
    </xf>
    <xf numFmtId="0" fontId="26" fillId="17" borderId="26" xfId="14" applyFont="1" applyBorder="1" applyAlignment="1">
      <alignment horizontal="center" vertical="center"/>
    </xf>
    <xf numFmtId="0" fontId="23" fillId="3" borderId="0" xfId="2" applyFont="1" applyBorder="1"/>
    <xf numFmtId="0" fontId="26" fillId="17" borderId="22" xfId="14" applyFont="1" applyBorder="1" applyAlignment="1">
      <alignment horizontal="center" vertical="center"/>
    </xf>
    <xf numFmtId="0" fontId="26" fillId="17" borderId="24" xfId="14" applyFont="1" applyBorder="1" applyAlignment="1">
      <alignment horizontal="center" vertical="center"/>
    </xf>
    <xf numFmtId="0" fontId="26" fillId="17" borderId="27" xfId="14" applyFont="1" applyBorder="1" applyAlignment="1">
      <alignment horizontal="center" vertical="center"/>
    </xf>
    <xf numFmtId="0" fontId="28" fillId="5" borderId="0" xfId="4" applyFont="1" applyBorder="1" applyAlignment="1">
      <alignment horizontal="center"/>
    </xf>
    <xf numFmtId="0" fontId="29" fillId="3" borderId="0" xfId="2" applyFont="1" applyBorder="1"/>
    <xf numFmtId="0" fontId="31" fillId="3" borderId="0" xfId="2" applyFont="1" applyBorder="1" applyAlignment="1">
      <alignment horizontal="center" vertical="center"/>
    </xf>
    <xf numFmtId="0" fontId="32" fillId="4" borderId="0" xfId="3" applyFont="1" applyBorder="1" applyAlignment="1">
      <alignment horizontal="center" vertical="top"/>
    </xf>
    <xf numFmtId="14" fontId="11" fillId="8" borderId="0" xfId="7" applyNumberFormat="1"/>
    <xf numFmtId="0" fontId="14" fillId="9" borderId="19" xfId="8" applyFont="1" applyBorder="1" applyAlignment="1">
      <alignment horizontal="center"/>
    </xf>
    <xf numFmtId="0" fontId="14" fillId="9" borderId="28" xfId="8" applyFont="1" applyBorder="1" applyAlignment="1">
      <alignment horizontal="center"/>
    </xf>
    <xf numFmtId="0" fontId="14" fillId="9" borderId="29" xfId="8" applyFont="1" applyBorder="1" applyAlignment="1">
      <alignment horizontal="center"/>
    </xf>
    <xf numFmtId="0" fontId="15" fillId="12" borderId="30" xfId="11" applyFont="1" applyBorder="1" applyAlignment="1">
      <alignment horizontal="center"/>
    </xf>
    <xf numFmtId="0" fontId="15" fillId="12" borderId="31" xfId="11" applyFont="1" applyBorder="1" applyAlignment="1">
      <alignment horizontal="center"/>
    </xf>
    <xf numFmtId="0" fontId="8" fillId="2" borderId="32" xfId="1" applyFont="1" applyBorder="1" applyAlignment="1">
      <alignment horizontal="center"/>
    </xf>
    <xf numFmtId="0" fontId="9" fillId="2" borderId="33" xfId="1" applyFont="1" applyBorder="1" applyAlignment="1">
      <alignment horizontal="center"/>
    </xf>
    <xf numFmtId="0" fontId="9" fillId="2" borderId="34" xfId="1" applyFont="1" applyBorder="1" applyAlignment="1">
      <alignment horizontal="center"/>
    </xf>
    <xf numFmtId="0" fontId="9" fillId="2" borderId="35" xfId="1" applyFont="1" applyBorder="1" applyAlignment="1">
      <alignment horizontal="center"/>
    </xf>
  </cellXfs>
  <cellStyles count="15">
    <cellStyle name="20% - Énfasis5" xfId="11" builtinId="46"/>
    <cellStyle name="40% - Énfasis1" xfId="2" builtinId="31"/>
    <cellStyle name="40% - Énfasis4" xfId="10" builtinId="43"/>
    <cellStyle name="40% - Énfasis6" xfId="6" builtinId="51"/>
    <cellStyle name="60% - Énfasis2" xfId="4" builtinId="36"/>
    <cellStyle name="60% - Énfasis3" xfId="5" builtinId="40"/>
    <cellStyle name="60% - Énfasis5" xfId="12" builtinId="48"/>
    <cellStyle name="Bueno" xfId="7" builtinId="26"/>
    <cellStyle name="Énfasis2" xfId="3" builtinId="33"/>
    <cellStyle name="Énfasis3" xfId="9" builtinId="37"/>
    <cellStyle name="Énfasis4" xfId="14" builtinId="41"/>
    <cellStyle name="Énfasis5" xfId="13" builtinId="45"/>
    <cellStyle name="Neutral" xfId="8" builtinId="28"/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[Irwin Flores 5 final plata.xlsx]Hoja1!TablaDinámica1</c:name>
    <c:fmtId val="4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</c:pivotFmt>
      <c:pivotFmt>
        <c:idx val="1"/>
        <c:dLbl>
          <c:idx val="0"/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</c:pivotFmt>
      <c:pivotFmt>
        <c:idx val="54"/>
      </c:pivotFmt>
      <c:pivotFmt>
        <c:idx val="55"/>
      </c:pivotFmt>
      <c:pivotFmt>
        <c:idx val="56"/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  <c:dLbl>
          <c:idx val="0"/>
          <c:dLblPos val="in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69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7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71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72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73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7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7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76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77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78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79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8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  <c:pivotFmt>
        <c:idx val="81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</c:pivotFmt>
    </c:pivotFmts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34718563106503E-2"/>
          <c:y val="0.15906480045141155"/>
          <c:w val="0.84736706055180888"/>
          <c:h val="0.77866786269977617"/>
        </c:manualLayout>
      </c:layout>
      <c:pie3DChart>
        <c:varyColors val="1"/>
        <c:ser>
          <c:idx val="0"/>
          <c:order val="0"/>
          <c:tx>
            <c:strRef>
              <c:f>Hoja1!$B$3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5EEA-4E17-A02B-BB68839BC4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5EEA-4E17-A02B-BB68839BC4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5EEA-4E17-A02B-BB68839BC4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5EEA-4E17-A02B-BB68839BC4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5EEA-4E17-A02B-BB68839BC4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5EEA-4E17-A02B-BB68839BC4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5EEA-4E17-A02B-BB68839BC4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5EEA-4E17-A02B-BB68839BC4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5EEA-4E17-A02B-BB68839BC43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5EEA-4E17-A02B-BB68839BC43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5-5EEA-4E17-A02B-BB68839BC43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7-5EEA-4E17-A02B-BB68839BC43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9-5EEA-4E17-A02B-BB68839BC43E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B-5EEA-4E17-A02B-BB68839BC4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Hoja1!$A$4:$A$18</c:f>
              <c:strCache>
                <c:ptCount val="14"/>
                <c:pt idx="0">
                  <c:v>CRISIS</c:v>
                </c:pt>
                <c:pt idx="1">
                  <c:v>CUIDADO DE SALUD</c:v>
                </c:pt>
                <c:pt idx="2">
                  <c:v>disminucion de sueldo</c:v>
                </c:pt>
                <c:pt idx="3">
                  <c:v>ENFERMEDAD</c:v>
                </c:pt>
                <c:pt idx="4">
                  <c:v>MUERTE</c:v>
                </c:pt>
                <c:pt idx="5">
                  <c:v>Nada</c:v>
                </c:pt>
                <c:pt idx="6">
                  <c:v>NO ESCUELA</c:v>
                </c:pt>
                <c:pt idx="7">
                  <c:v>NO PASEAR</c:v>
                </c:pt>
                <c:pt idx="8">
                  <c:v>NO SALIR</c:v>
                </c:pt>
                <c:pt idx="9">
                  <c:v>NO TOMAR FOTOS</c:v>
                </c:pt>
                <c:pt idx="10">
                  <c:v>NO TRABAJAR</c:v>
                </c:pt>
                <c:pt idx="11">
                  <c:v>NO VIAJAR</c:v>
                </c:pt>
                <c:pt idx="12">
                  <c:v>SIN DINERO</c:v>
                </c:pt>
                <c:pt idx="13">
                  <c:v>TRISTEZA</c:v>
                </c:pt>
              </c:strCache>
            </c:strRef>
          </c:cat>
          <c:val>
            <c:numRef>
              <c:f>Hoja1!$B$4:$B$18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8</c:v>
                </c:pt>
                <c:pt idx="5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F08-4BE3-B055-82C8BF2D4A7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C26FB66-5D2D-4D5E-ACFA-07A0ED281C89}" type="doc">
      <dgm:prSet loTypeId="urn:microsoft.com/office/officeart/2005/8/layout/hierarchy1" loCatId="hierarchy" qsTypeId="urn:microsoft.com/office/officeart/2005/8/quickstyle/simple1" qsCatId="simple" csTypeId="urn:microsoft.com/office/officeart/2005/8/colors/colorful3" csCatId="colorful" phldr="1"/>
      <dgm:spPr/>
      <dgm:t>
        <a:bodyPr/>
        <a:lstStyle/>
        <a:p>
          <a:endParaRPr lang="es-ES"/>
        </a:p>
      </dgm:t>
    </dgm:pt>
    <dgm:pt modelId="{9F36809A-6676-47BD-A641-929261A14D47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1100" b="1" cap="none" spc="0">
              <a:ln w="10160">
                <a:prstDash val="solid"/>
              </a:ln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Procesamiento</a:t>
          </a:r>
        </a:p>
      </dgm:t>
    </dgm:pt>
    <dgm:pt modelId="{583FC803-8905-48E5-AA8E-675ABA32A6EF}" type="parTrans" cxnId="{9042D169-5548-49E6-A80D-E20C38E1BC71}">
      <dgm:prSet/>
      <dgm:spPr/>
      <dgm:t>
        <a:bodyPr/>
        <a:lstStyle/>
        <a:p>
          <a:endParaRPr lang="es-ES" sz="3200"/>
        </a:p>
      </dgm:t>
    </dgm:pt>
    <dgm:pt modelId="{47483084-AE45-4D27-82A4-2F1F77573387}" type="sibTrans" cxnId="{9042D169-5548-49E6-A80D-E20C38E1BC71}">
      <dgm:prSet/>
      <dgm:spPr/>
      <dgm:t>
        <a:bodyPr/>
        <a:lstStyle/>
        <a:p>
          <a:endParaRPr lang="es-ES" sz="3200"/>
        </a:p>
      </dgm:t>
    </dgm:pt>
    <dgm:pt modelId="{00E15587-5BB7-4738-A145-249B91ECF489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1000" b="1" cap="none" spc="0">
              <a:ln w="0"/>
              <a:effectLst/>
            </a:rPr>
            <a:t>hojas de calculo</a:t>
          </a:r>
        </a:p>
      </dgm:t>
    </dgm:pt>
    <dgm:pt modelId="{A81905FA-4DED-4AAC-9378-8E0E384BACF5}" type="parTrans" cxnId="{E89C8F3C-0D9E-4914-9B99-D1B56D20527A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E530C08B-DE26-4E9B-85DE-D40C6BB743D1}" type="sibTrans" cxnId="{E89C8F3C-0D9E-4914-9B99-D1B56D20527A}">
      <dgm:prSet/>
      <dgm:spPr/>
      <dgm:t>
        <a:bodyPr/>
        <a:lstStyle/>
        <a:p>
          <a:endParaRPr lang="es-ES" sz="3200"/>
        </a:p>
      </dgm:t>
    </dgm:pt>
    <dgm:pt modelId="{42993ECF-3D70-4F44-8F64-47DB9892452A}">
      <dgm:prSet phldrT="[Texto]" custT="1"/>
      <dgm:spPr>
        <a:scene3d>
          <a:camera prst="orthographicFront"/>
          <a:lightRig rig="soft" dir="t">
            <a:rot lat="0" lon="0" rev="15600000"/>
          </a:lightRig>
        </a:scene3d>
        <a:sp3d>
          <a:bevelT/>
        </a:sp3d>
      </dgm:spPr>
      <dgm:t>
        <a:bodyPr>
          <a:sp3d extrusionH="57150" prstMaterial="softEdge">
            <a:bevelT w="25400" h="38100"/>
          </a:sp3d>
        </a:bodyPr>
        <a:lstStyle/>
        <a:p>
          <a:r>
            <a:rPr lang="es-ES" sz="900" b="1" cap="none" spc="0">
              <a:ln/>
              <a:effectLst/>
            </a:rPr>
            <a:t>EXCEL: es un sistema el cual nos permite la elaboracion de hojas de calculo, permitiendonos procesar y realizar diversas funciones mayormente matematicas y financieras</a:t>
          </a:r>
        </a:p>
      </dgm:t>
    </dgm:pt>
    <dgm:pt modelId="{386E9953-E7E6-425B-B74D-7641DC2E86E3}" type="parTrans" cxnId="{289F7935-BD2E-4074-B357-F2103CEFF725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E53F732B-FFAE-43F6-9C21-456ED978397A}" type="sibTrans" cxnId="{289F7935-BD2E-4074-B357-F2103CEFF725}">
      <dgm:prSet/>
      <dgm:spPr/>
      <dgm:t>
        <a:bodyPr/>
        <a:lstStyle/>
        <a:p>
          <a:endParaRPr lang="es-ES" sz="3200"/>
        </a:p>
      </dgm:t>
    </dgm:pt>
    <dgm:pt modelId="{FD1E7418-8437-4555-AC7E-65E439D60753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1400" b="1" cap="none" spc="0">
              <a:ln w="6600">
                <a:prstDash val="solid"/>
              </a:ln>
              <a:effectLst>
                <a:outerShdw dist="38100" dir="2700000" algn="tl" rotWithShape="0">
                  <a:schemeClr val="accent2"/>
                </a:outerShdw>
              </a:effectLst>
            </a:rPr>
            <a:t>Formulas</a:t>
          </a:r>
        </a:p>
      </dgm:t>
    </dgm:pt>
    <dgm:pt modelId="{053D4264-B34A-4922-A80E-DCE34A233C7C}" type="parTrans" cxnId="{9E1D4135-2804-4538-941D-323D07CA11D1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07B28DC3-C913-4CE4-9677-A878B9D6392D}" type="sibTrans" cxnId="{9E1D4135-2804-4538-941D-323D07CA11D1}">
      <dgm:prSet/>
      <dgm:spPr/>
      <dgm:t>
        <a:bodyPr/>
        <a:lstStyle/>
        <a:p>
          <a:endParaRPr lang="es-ES" sz="3200"/>
        </a:p>
      </dgm:t>
    </dgm:pt>
    <dgm:pt modelId="{69CBC8D8-C6AA-4F2F-8729-C96CC9AEACB3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MAX (Estadistica)</a:t>
          </a:r>
        </a:p>
      </dgm:t>
    </dgm:pt>
    <dgm:pt modelId="{C2A06CDF-ECBE-49BF-A9EC-97EB4049688E}" type="parTrans" cxnId="{16A3B45C-330B-471A-83F6-DCA613EAA4A2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190F312A-EE26-4FCB-B60D-719ABDDE07DD}" type="sibTrans" cxnId="{16A3B45C-330B-471A-83F6-DCA613EAA4A2}">
      <dgm:prSet/>
      <dgm:spPr/>
      <dgm:t>
        <a:bodyPr/>
        <a:lstStyle/>
        <a:p>
          <a:endParaRPr lang="es-ES" sz="3200"/>
        </a:p>
      </dgm:t>
    </dgm:pt>
    <dgm:pt modelId="{2EABF473-EEE2-47BC-9DD5-8B063CEFB21A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1400" b="1" cap="none" spc="0">
              <a:ln w="12700">
                <a:prstDash val="solid"/>
              </a:ln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conceptos</a:t>
          </a:r>
          <a:endParaRPr lang="es-ES" sz="1400"/>
        </a:p>
      </dgm:t>
    </dgm:pt>
    <dgm:pt modelId="{3A706E73-8831-42C3-9C31-BE184F4F74CD}" type="parTrans" cxnId="{24343813-DDEE-493A-B5B6-25B18A97DD82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4B088FB0-6D3C-4D78-BEB3-7BC56F88F693}" type="sibTrans" cxnId="{24343813-DDEE-493A-B5B6-25B18A97DD82}">
      <dgm:prSet/>
      <dgm:spPr/>
      <dgm:t>
        <a:bodyPr/>
        <a:lstStyle/>
        <a:p>
          <a:endParaRPr lang="es-ES" sz="3200"/>
        </a:p>
      </dgm:t>
    </dgm:pt>
    <dgm:pt modelId="{7C3F95DC-8145-44F9-AEAE-05AD2D40289C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fila</a:t>
          </a:r>
        </a:p>
      </dgm:t>
    </dgm:pt>
    <dgm:pt modelId="{360ED2C4-99B3-44A3-803A-1B521C1358C7}" type="parTrans" cxnId="{0CE30ADE-712A-40B1-9C6E-FC5ED7D63952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FE0770CD-70D0-4281-AF81-7AF4AE425231}" type="sibTrans" cxnId="{0CE30ADE-712A-40B1-9C6E-FC5ED7D63952}">
      <dgm:prSet/>
      <dgm:spPr/>
      <dgm:t>
        <a:bodyPr/>
        <a:lstStyle/>
        <a:p>
          <a:endParaRPr lang="es-ES" sz="3200"/>
        </a:p>
      </dgm:t>
    </dgm:pt>
    <dgm:pt modelId="{A27D0F0D-9AEB-4D21-83ED-4745027AFF1D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columna</a:t>
          </a:r>
        </a:p>
      </dgm:t>
    </dgm:pt>
    <dgm:pt modelId="{7E6330C1-3089-4A15-9DF5-826115C2544D}" type="parTrans" cxnId="{DAAFAD6B-31BC-4C88-BE0C-B78114ABB806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4137FA13-CEAB-449C-8255-8F9E072994E1}" type="sibTrans" cxnId="{DAAFAD6B-31BC-4C88-BE0C-B78114ABB806}">
      <dgm:prSet/>
      <dgm:spPr/>
      <dgm:t>
        <a:bodyPr/>
        <a:lstStyle/>
        <a:p>
          <a:endParaRPr lang="es-ES" sz="3200"/>
        </a:p>
      </dgm:t>
    </dgm:pt>
    <dgm:pt modelId="{595A547E-EE42-496C-B71F-8C0CD9CFB1C9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rango</a:t>
          </a:r>
        </a:p>
      </dgm:t>
    </dgm:pt>
    <dgm:pt modelId="{7217C5BC-65F9-408F-A5BC-57D846D9AACE}" type="parTrans" cxnId="{12BBA2D6-9DCC-42C3-9F62-43C8386A08B9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C901B9C4-014C-43FB-A9C7-98B5BF3D8068}" type="sibTrans" cxnId="{12BBA2D6-9DCC-42C3-9F62-43C8386A08B9}">
      <dgm:prSet/>
      <dgm:spPr/>
      <dgm:t>
        <a:bodyPr/>
        <a:lstStyle/>
        <a:p>
          <a:endParaRPr lang="es-ES" sz="3200"/>
        </a:p>
      </dgm:t>
    </dgm:pt>
    <dgm:pt modelId="{2A2EEA7A-C653-45CF-A6A2-6B7434B1FB6D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celda</a:t>
          </a:r>
        </a:p>
      </dgm:t>
    </dgm:pt>
    <dgm:pt modelId="{952F6B16-E21A-4191-AD1F-989B66C9729D}" type="parTrans" cxnId="{7F15BAE7-5BE6-4669-9EB5-A7B9547E3681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F43996D3-11E1-4826-899C-04E043704476}" type="sibTrans" cxnId="{7F15BAE7-5BE6-4669-9EB5-A7B9547E3681}">
      <dgm:prSet/>
      <dgm:spPr/>
      <dgm:t>
        <a:bodyPr/>
        <a:lstStyle/>
        <a:p>
          <a:endParaRPr lang="es-ES" sz="3200"/>
        </a:p>
      </dgm:t>
    </dgm:pt>
    <dgm:pt modelId="{A4E45D21-AFB8-4ABB-B9CD-8189F06728F9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esta de manera vertical compuesta por numeros</a:t>
          </a:r>
        </a:p>
      </dgm:t>
    </dgm:pt>
    <dgm:pt modelId="{21CE1DBB-0A94-42D1-B065-49F8D42AF815}" type="parTrans" cxnId="{07653D98-DBB0-4EE1-BE74-9CA9ABA7C439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6BFDCBDB-DE80-41D6-85A5-F0A7CB2E82EE}" type="sibTrans" cxnId="{07653D98-DBB0-4EE1-BE74-9CA9ABA7C439}">
      <dgm:prSet/>
      <dgm:spPr/>
      <dgm:t>
        <a:bodyPr/>
        <a:lstStyle/>
        <a:p>
          <a:endParaRPr lang="es-ES" sz="3200"/>
        </a:p>
      </dgm:t>
    </dgm:pt>
    <dgm:pt modelId="{BAF7F162-53EA-441A-991E-AB2EA713192E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MIN (Estadistica)</a:t>
          </a:r>
        </a:p>
      </dgm:t>
    </dgm:pt>
    <dgm:pt modelId="{0F204C80-8B5E-497C-9F63-982275A82C18}" type="parTrans" cxnId="{51A54602-6F7A-4524-AD71-F96E0FCD505B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953A1BB2-D6A1-46B7-BF61-9A042AF257EE}" type="sibTrans" cxnId="{51A54602-6F7A-4524-AD71-F96E0FCD505B}">
      <dgm:prSet/>
      <dgm:spPr/>
      <dgm:t>
        <a:bodyPr/>
        <a:lstStyle/>
        <a:p>
          <a:endParaRPr lang="es-ES" sz="3200"/>
        </a:p>
      </dgm:t>
    </dgm:pt>
    <dgm:pt modelId="{BEAC07B9-4A25-453A-8C6C-59CDB7E1D2FA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Concatenar (Texto)</a:t>
          </a:r>
        </a:p>
      </dgm:t>
    </dgm:pt>
    <dgm:pt modelId="{B18A884D-78F9-4D16-9CBE-E8543212DEF8}" type="parTrans" cxnId="{2A1B2902-8D43-4EE8-8972-477EB34F9368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32FB2603-1381-43B8-9E97-7B33B5346112}" type="sibTrans" cxnId="{2A1B2902-8D43-4EE8-8972-477EB34F9368}">
      <dgm:prSet/>
      <dgm:spPr/>
      <dgm:t>
        <a:bodyPr/>
        <a:lstStyle/>
        <a:p>
          <a:endParaRPr lang="es-ES" sz="3200"/>
        </a:p>
      </dgm:t>
    </dgm:pt>
    <dgm:pt modelId="{C2C2A8BF-D6CC-470A-9FB6-34CC702C1955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Contar.si  (estadistica)</a:t>
          </a:r>
        </a:p>
      </dgm:t>
    </dgm:pt>
    <dgm:pt modelId="{C8D3B896-508B-45A1-A7BD-590CA658C2BA}" type="parTrans" cxnId="{9954DAA6-CAFE-428B-BFB6-F2425571B6AF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9D235BC9-0F2D-4CC3-8E8D-90B5929BC292}" type="sibTrans" cxnId="{9954DAA6-CAFE-428B-BFB6-F2425571B6AF}">
      <dgm:prSet/>
      <dgm:spPr/>
      <dgm:t>
        <a:bodyPr/>
        <a:lstStyle/>
        <a:p>
          <a:endParaRPr lang="es-ES" sz="3200"/>
        </a:p>
      </dgm:t>
    </dgm:pt>
    <dgm:pt modelId="{78DEED77-812E-4FFE-8F77-34DAAD3ABF0A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obtiene el maximo valor de un rango seleccionado</a:t>
          </a:r>
        </a:p>
      </dgm:t>
    </dgm:pt>
    <dgm:pt modelId="{362FC224-600E-4DF2-A324-0316305CBC32}" type="parTrans" cxnId="{40048961-2398-495E-B210-8D7135770E0E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8D8DD1ED-0722-4F4E-BCE1-C3E9ADDC31F9}" type="sibTrans" cxnId="{40048961-2398-495E-B210-8D7135770E0E}">
      <dgm:prSet/>
      <dgm:spPr/>
      <dgm:t>
        <a:bodyPr/>
        <a:lstStyle/>
        <a:p>
          <a:endParaRPr lang="es-ES" sz="3200"/>
        </a:p>
      </dgm:t>
    </dgm:pt>
    <dgm:pt modelId="{50BF95E4-E06E-4065-8DF5-A322097C7931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Obtiene el minimo valor de un rango seleccionado</a:t>
          </a:r>
        </a:p>
      </dgm:t>
    </dgm:pt>
    <dgm:pt modelId="{46483BBB-48C6-4B33-A69D-E585D5DDB502}" type="parTrans" cxnId="{8DD598BD-89FD-496B-B2F8-02CEE6C7285F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022EB64C-87A8-48BF-A374-D7046D3F2E5A}" type="sibTrans" cxnId="{8DD598BD-89FD-496B-B2F8-02CEE6C7285F}">
      <dgm:prSet/>
      <dgm:spPr/>
      <dgm:t>
        <a:bodyPr/>
        <a:lstStyle/>
        <a:p>
          <a:endParaRPr lang="es-ES" sz="3200"/>
        </a:p>
      </dgm:t>
    </dgm:pt>
    <dgm:pt modelId="{A33FAED3-C908-4D25-90DB-3DFC8DDA9DAB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Genera el promedio de celdas seleccionadas</a:t>
          </a:r>
        </a:p>
      </dgm:t>
    </dgm:pt>
    <dgm:pt modelId="{AAC7456F-AFD3-4C3B-9CDC-B3FF13E3E426}" type="parTrans" cxnId="{E94160EC-3667-4EAC-AD62-7F7362627251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51BA8150-6592-42BD-9DDE-73F67245D547}" type="sibTrans" cxnId="{E94160EC-3667-4EAC-AD62-7F7362627251}">
      <dgm:prSet/>
      <dgm:spPr/>
      <dgm:t>
        <a:bodyPr/>
        <a:lstStyle/>
        <a:p>
          <a:endParaRPr lang="es-ES" sz="3200"/>
        </a:p>
      </dgm:t>
    </dgm:pt>
    <dgm:pt modelId="{215036F4-CDCF-4BB2-A325-3F1E63C9056C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Se identifica por una letra y se encuentra de manera vertical</a:t>
          </a:r>
        </a:p>
      </dgm:t>
    </dgm:pt>
    <dgm:pt modelId="{D3418D23-83EB-4A7A-B913-2137A73E7B86}" type="parTrans" cxnId="{5A732004-74F0-42A6-B578-3856AD6BA2FC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CADFCA11-2C45-4499-81D9-DC591EEDBC0E}" type="sibTrans" cxnId="{5A732004-74F0-42A6-B578-3856AD6BA2FC}">
      <dgm:prSet/>
      <dgm:spPr/>
      <dgm:t>
        <a:bodyPr/>
        <a:lstStyle/>
        <a:p>
          <a:endParaRPr lang="es-ES" sz="3200"/>
        </a:p>
      </dgm:t>
    </dgm:pt>
    <dgm:pt modelId="{2B605927-511E-4380-B661-B974307A197A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 Es la seleccion horizontal de varias columnas en una fila</a:t>
          </a:r>
        </a:p>
      </dgm:t>
    </dgm:pt>
    <dgm:pt modelId="{E5F73C28-6110-40EB-A992-C5F175675A82}" type="parTrans" cxnId="{1E9E818A-5B5F-48C2-8980-C8050D062F81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76BCF944-0E53-4562-8134-FF6E9848AEA2}" type="sibTrans" cxnId="{1E9E818A-5B5F-48C2-8980-C8050D062F81}">
      <dgm:prSet/>
      <dgm:spPr/>
      <dgm:t>
        <a:bodyPr/>
        <a:lstStyle/>
        <a:p>
          <a:endParaRPr lang="es-ES" sz="3200"/>
        </a:p>
      </dgm:t>
    </dgm:pt>
    <dgm:pt modelId="{4206767F-3018-4243-B3F4-0A0DCE24753C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Se compone por una letra y un numero y se compone de manera horizontal y vertical</a:t>
          </a:r>
        </a:p>
      </dgm:t>
    </dgm:pt>
    <dgm:pt modelId="{DB4CB104-6B04-4393-A9D5-9BC6CCE1A497}" type="parTrans" cxnId="{CDCBFFA6-DDD8-4D2E-A566-2CD018E1A95F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D626FFA5-6F61-4F85-B83F-364E02E35049}" type="sibTrans" cxnId="{CDCBFFA6-DDD8-4D2E-A566-2CD018E1A95F}">
      <dgm:prSet/>
      <dgm:spPr/>
      <dgm:t>
        <a:bodyPr/>
        <a:lstStyle/>
        <a:p>
          <a:endParaRPr lang="es-ES" sz="3200"/>
        </a:p>
      </dgm:t>
    </dgm:pt>
    <dgm:pt modelId="{22851C0C-A32A-4EFA-AA3E-D585F247E02D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SUMA (matematicas)</a:t>
          </a:r>
        </a:p>
      </dgm:t>
    </dgm:pt>
    <dgm:pt modelId="{83564B75-5AF6-43AF-919D-284745DCA14C}" type="parTrans" cxnId="{446557DA-9021-49AB-AE41-FB49CB34C6FF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7D2B0F1D-FF14-494F-97DF-BB5A4D1CF45A}" type="sibTrans" cxnId="{446557DA-9021-49AB-AE41-FB49CB34C6FF}">
      <dgm:prSet/>
      <dgm:spPr/>
      <dgm:t>
        <a:bodyPr/>
        <a:lstStyle/>
        <a:p>
          <a:endParaRPr lang="es-ES" sz="3200"/>
        </a:p>
      </dgm:t>
    </dgm:pt>
    <dgm:pt modelId="{42ABE3A7-081B-4143-8999-B4045F1CB892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PROMEDIO (matematicas)</a:t>
          </a:r>
        </a:p>
      </dgm:t>
    </dgm:pt>
    <dgm:pt modelId="{E7DBEA3F-74DC-47D7-9582-B7936F3F1DE4}" type="parTrans" cxnId="{F6A0AA37-E0DD-4280-B645-3CCF4F895DBB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C70E9199-BE42-4EA9-9E49-312888D2435E}" type="sibTrans" cxnId="{F6A0AA37-E0DD-4280-B645-3CCF4F895DBB}">
      <dgm:prSet/>
      <dgm:spPr/>
      <dgm:t>
        <a:bodyPr/>
        <a:lstStyle/>
        <a:p>
          <a:endParaRPr lang="es-ES" sz="3200"/>
        </a:p>
      </dgm:t>
    </dgm:pt>
    <dgm:pt modelId="{7D0C798A-A06C-43D4-A3F2-1BC96A2C53E1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permite unir la informacion de 2 celdas en una sola</a:t>
          </a:r>
        </a:p>
      </dgm:t>
    </dgm:pt>
    <dgm:pt modelId="{C8422149-9722-4D88-A36E-EBA146F4990E}" type="parTrans" cxnId="{EB2A0692-A3F6-4258-889C-A1B6A9587474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62988828-3442-4DE9-9D49-DE4D36A3EB19}" type="sibTrans" cxnId="{EB2A0692-A3F6-4258-889C-A1B6A9587474}">
      <dgm:prSet/>
      <dgm:spPr/>
      <dgm:t>
        <a:bodyPr/>
        <a:lstStyle/>
        <a:p>
          <a:endParaRPr lang="es-ES" sz="3200"/>
        </a:p>
      </dgm:t>
    </dgm:pt>
    <dgm:pt modelId="{8B97CA86-28FC-4CC9-ADF0-E084F8A82BEE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Genera la suma de datos numericos de celdas seleccionadas</a:t>
          </a:r>
        </a:p>
      </dgm:t>
    </dgm:pt>
    <dgm:pt modelId="{75A95FB0-C629-4D6A-8C3F-1E56D801E976}" type="parTrans" cxnId="{38399711-C561-482B-B119-BF49567F8BED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9A20EDE6-3F57-4416-9B3F-29C68796FF21}" type="sibTrans" cxnId="{38399711-C561-482B-B119-BF49567F8BED}">
      <dgm:prSet/>
      <dgm:spPr/>
      <dgm:t>
        <a:bodyPr/>
        <a:lstStyle/>
        <a:p>
          <a:endParaRPr lang="es-ES" sz="3200"/>
        </a:p>
      </dgm:t>
    </dgm:pt>
    <dgm:pt modelId="{68479D48-286F-41FA-8E92-973E54CCE523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MAYUSC (texto)</a:t>
          </a:r>
        </a:p>
      </dgm:t>
    </dgm:pt>
    <dgm:pt modelId="{D51942BE-6251-4513-906F-AE47012C1D9C}" type="parTrans" cxnId="{88F3D8AF-1EB3-4F9A-998C-282892467A60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CA2D0D29-4A2A-44E0-9ACD-1373154BA7FE}" type="sibTrans" cxnId="{88F3D8AF-1EB3-4F9A-998C-282892467A60}">
      <dgm:prSet/>
      <dgm:spPr/>
      <dgm:t>
        <a:bodyPr/>
        <a:lstStyle/>
        <a:p>
          <a:endParaRPr lang="es-ES" sz="3200"/>
        </a:p>
      </dgm:t>
    </dgm:pt>
    <dgm:pt modelId="{DBF5CF1A-013A-4385-949B-35804C4316A7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MINSC (texto)</a:t>
          </a:r>
        </a:p>
      </dgm:t>
    </dgm:pt>
    <dgm:pt modelId="{2A4C8F14-7BBB-4505-956A-99C54E931AF4}" type="parTrans" cxnId="{C01BEFE5-A80E-40CB-B35F-71BC7EB9B6A4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B7B10F74-6EA2-45BE-8312-C31EA3EC55A3}" type="sibTrans" cxnId="{C01BEFE5-A80E-40CB-B35F-71BC7EB9B6A4}">
      <dgm:prSet/>
      <dgm:spPr/>
      <dgm:t>
        <a:bodyPr/>
        <a:lstStyle/>
        <a:p>
          <a:endParaRPr lang="es-ES" sz="3200"/>
        </a:p>
      </dgm:t>
    </dgm:pt>
    <dgm:pt modelId="{263B38FE-BB2B-4022-B67F-1E8D3FFE3153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IZQUIERDA (texto)</a:t>
          </a:r>
        </a:p>
      </dgm:t>
    </dgm:pt>
    <dgm:pt modelId="{199DC827-FE92-4C68-BB64-48015BF6E3C5}" type="parTrans" cxnId="{832100A1-AEBD-458E-841B-362B12941C57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9ED42FB4-DE63-4E59-B34C-F6BF068CBB7E}" type="sibTrans" cxnId="{832100A1-AEBD-458E-841B-362B12941C57}">
      <dgm:prSet/>
      <dgm:spPr/>
      <dgm:t>
        <a:bodyPr/>
        <a:lstStyle/>
        <a:p>
          <a:endParaRPr lang="es-ES" sz="3200"/>
        </a:p>
      </dgm:t>
    </dgm:pt>
    <dgm:pt modelId="{D8322614-15FE-46D3-B693-1D4519BEEE31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EXTRAE (texto)</a:t>
          </a:r>
        </a:p>
      </dgm:t>
    </dgm:pt>
    <dgm:pt modelId="{FDF558D2-E4E2-4697-AE22-27339FA052D8}" type="parTrans" cxnId="{5267B619-9628-4654-AC83-D927ADCD5204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F67AC62C-E25B-4425-BAC5-D36E56EAFCA0}" type="sibTrans" cxnId="{5267B619-9628-4654-AC83-D927ADCD5204}">
      <dgm:prSet/>
      <dgm:spPr/>
      <dgm:t>
        <a:bodyPr/>
        <a:lstStyle/>
        <a:p>
          <a:endParaRPr lang="es-ES" sz="3200"/>
        </a:p>
      </dgm:t>
    </dgm:pt>
    <dgm:pt modelId="{A3A63EDA-9838-4F10-ABA7-399B3A7D5C75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FECHA (fecha y hora)</a:t>
          </a:r>
        </a:p>
      </dgm:t>
    </dgm:pt>
    <dgm:pt modelId="{DF8CD123-1173-4864-B6D2-836A19901E02}" type="parTrans" cxnId="{BBFB9102-114A-4F23-B113-4B0857E2F5AA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A91CC2AE-B646-4050-A670-6A9428F17E2E}" type="sibTrans" cxnId="{BBFB9102-114A-4F23-B113-4B0857E2F5AA}">
      <dgm:prSet/>
      <dgm:spPr/>
      <dgm:t>
        <a:bodyPr/>
        <a:lstStyle/>
        <a:p>
          <a:endParaRPr lang="es-ES" sz="3200"/>
        </a:p>
      </dgm:t>
    </dgm:pt>
    <dgm:pt modelId="{0DFE7323-A313-49BA-90A8-7AC7FEF0EDC0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HOY (fecha y hora)</a:t>
          </a:r>
        </a:p>
      </dgm:t>
    </dgm:pt>
    <dgm:pt modelId="{EE15BCC1-EA2C-415B-A6B2-485FD601984A}" type="parTrans" cxnId="{92E24EE0-2E67-4A3F-A0FC-480CACC8E383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78DE6673-9529-48D5-9F11-8D99FA298F18}" type="sibTrans" cxnId="{92E24EE0-2E67-4A3F-A0FC-480CACC8E383}">
      <dgm:prSet/>
      <dgm:spPr/>
      <dgm:t>
        <a:bodyPr/>
        <a:lstStyle/>
        <a:p>
          <a:endParaRPr lang="es-ES" sz="3200"/>
        </a:p>
      </dgm:t>
    </dgm:pt>
    <dgm:pt modelId="{BA6A3A70-7430-4C5D-8ED3-BFC38722498B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LARGO (texto)</a:t>
          </a:r>
        </a:p>
      </dgm:t>
    </dgm:pt>
    <dgm:pt modelId="{38B8E7B0-CF23-4BFA-A1A8-593FB10C2391}" type="parTrans" cxnId="{C3B6E6B5-05E8-48F5-9F37-F2247456D373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4C27D253-A45B-488F-B342-63D90E231466}" type="sibTrans" cxnId="{C3B6E6B5-05E8-48F5-9F37-F2247456D373}">
      <dgm:prSet/>
      <dgm:spPr/>
      <dgm:t>
        <a:bodyPr/>
        <a:lstStyle/>
        <a:p>
          <a:endParaRPr lang="es-ES" sz="3200"/>
        </a:p>
      </dgm:t>
    </dgm:pt>
    <dgm:pt modelId="{9D9B81E1-8471-41FF-AD70-65CD9081D305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PROMEDIO.SI (matematicas)</a:t>
          </a:r>
        </a:p>
      </dgm:t>
    </dgm:pt>
    <dgm:pt modelId="{7E8F0CBF-182C-4F1D-A22C-BAAC523115CF}" type="parTrans" cxnId="{78F95F2E-14A8-432C-BB1A-74F9BD1E3011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08582F8D-3330-467B-9078-415BBE78F2BF}" type="sibTrans" cxnId="{78F95F2E-14A8-432C-BB1A-74F9BD1E3011}">
      <dgm:prSet/>
      <dgm:spPr/>
      <dgm:t>
        <a:bodyPr/>
        <a:lstStyle/>
        <a:p>
          <a:endParaRPr lang="es-ES" sz="3200"/>
        </a:p>
      </dgm:t>
    </dgm:pt>
    <dgm:pt modelId="{AC52966D-0903-4C04-83C5-2A2D3B23C12F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genera el promedio analizando si cumple una caracteristica especifica </a:t>
          </a:r>
        </a:p>
      </dgm:t>
    </dgm:pt>
    <dgm:pt modelId="{134564D7-1571-4342-B14C-47AF18EAFED9}" type="parTrans" cxnId="{F70FD99D-4089-4275-A554-902FB00F5A81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E2F5072A-D33A-4915-BE94-B3D08078A485}" type="sibTrans" cxnId="{F70FD99D-4089-4275-A554-902FB00F5A81}">
      <dgm:prSet/>
      <dgm:spPr/>
      <dgm:t>
        <a:bodyPr/>
        <a:lstStyle/>
        <a:p>
          <a:endParaRPr lang="es-ES" sz="3200"/>
        </a:p>
      </dgm:t>
    </dgm:pt>
    <dgm:pt modelId="{38AD728A-C5AA-4DE9-B48F-A5A10220E978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Cuenta la logitud de valores en una celda</a:t>
          </a:r>
        </a:p>
      </dgm:t>
    </dgm:pt>
    <dgm:pt modelId="{B846130F-BF03-4801-B4AA-26F72BDB4660}" type="parTrans" cxnId="{56ED8B45-22FD-4F4B-B6C7-FFBA54F8A959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11DD2875-8711-44AE-8F27-332600DBEC2B}" type="sibTrans" cxnId="{56ED8B45-22FD-4F4B-B6C7-FFBA54F8A959}">
      <dgm:prSet/>
      <dgm:spPr/>
      <dgm:t>
        <a:bodyPr/>
        <a:lstStyle/>
        <a:p>
          <a:endParaRPr lang="es-ES" sz="3200"/>
        </a:p>
      </dgm:t>
    </dgm:pt>
    <dgm:pt modelId="{1D31FDFB-9D85-40BC-990E-1D446526FADE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genera el dia actual, y se actualiza constantemente</a:t>
          </a:r>
        </a:p>
      </dgm:t>
    </dgm:pt>
    <dgm:pt modelId="{FB2901B7-3656-4E9E-A480-C4074509851F}" type="parTrans" cxnId="{31DDD5FD-152A-47AD-B0F4-B7B75CAB80EE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D0C7D05A-0A14-441E-B200-97EC76FEEAA9}" type="sibTrans" cxnId="{31DDD5FD-152A-47AD-B0F4-B7B75CAB80EE}">
      <dgm:prSet/>
      <dgm:spPr/>
      <dgm:t>
        <a:bodyPr/>
        <a:lstStyle/>
        <a:p>
          <a:endParaRPr lang="es-ES" sz="3200"/>
        </a:p>
      </dgm:t>
    </dgm:pt>
    <dgm:pt modelId="{97764320-5645-4153-8775-2FFDC6912662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genera una fecha de manera ordenada, segun año, mes y dia, facilitando insertar fechas de manera ordenada </a:t>
          </a:r>
        </a:p>
      </dgm:t>
    </dgm:pt>
    <dgm:pt modelId="{CE70707C-1880-4C75-91DD-64D1EC865E2D}" type="parTrans" cxnId="{3370A60C-5495-4C0F-B92E-68E885370692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C26383CA-983E-4981-9D65-35A33E3EBA48}" type="sibTrans" cxnId="{3370A60C-5495-4C0F-B92E-68E885370692}">
      <dgm:prSet/>
      <dgm:spPr/>
      <dgm:t>
        <a:bodyPr/>
        <a:lstStyle/>
        <a:p>
          <a:endParaRPr lang="es-ES" sz="3200"/>
        </a:p>
      </dgm:t>
    </dgm:pt>
    <dgm:pt modelId="{4B4EA2E9-B993-4008-A1B9-A0B8846A206E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ayuda a extraer la informacion  de una celda segun el numero que determinemos de la celda</a:t>
          </a:r>
        </a:p>
      </dgm:t>
    </dgm:pt>
    <dgm:pt modelId="{0F44BAA4-65AE-4545-8C90-FDE4B1C5F543}" type="parTrans" cxnId="{A91B726E-1456-4991-B255-726BFA324D12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8E25D197-4C02-4E50-95D2-5EC4FC5038A5}" type="sibTrans" cxnId="{A91B726E-1456-4991-B255-726BFA324D12}">
      <dgm:prSet/>
      <dgm:spPr/>
      <dgm:t>
        <a:bodyPr/>
        <a:lstStyle/>
        <a:p>
          <a:endParaRPr lang="es-ES" sz="3200"/>
        </a:p>
      </dgm:t>
    </dgm:pt>
    <dgm:pt modelId="{CE6BF585-6441-48E6-9CB3-63AE43189832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permite acordar segun el numero que determinemos la informacion de la celda seleccionada</a:t>
          </a:r>
        </a:p>
      </dgm:t>
    </dgm:pt>
    <dgm:pt modelId="{52BA26DB-7D72-429E-AD09-432EF10B3543}" type="parTrans" cxnId="{37445E8E-81BF-437F-A264-AD621CBD62AF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5A1525CA-24CE-4ADD-8C11-8ABD7B4CAA61}" type="sibTrans" cxnId="{37445E8E-81BF-437F-A264-AD621CBD62AF}">
      <dgm:prSet/>
      <dgm:spPr/>
      <dgm:t>
        <a:bodyPr/>
        <a:lstStyle/>
        <a:p>
          <a:endParaRPr lang="es-ES" sz="3200"/>
        </a:p>
      </dgm:t>
    </dgm:pt>
    <dgm:pt modelId="{6F714029-FE7C-4E6B-835D-E1AAA42EA0C7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Coloca la informacion de la celda en miniscula</a:t>
          </a:r>
        </a:p>
      </dgm:t>
    </dgm:pt>
    <dgm:pt modelId="{D8B096E5-3BA5-45A6-B56B-8C98F2241AB5}" type="parTrans" cxnId="{20B30E26-A600-423B-A093-756561CF0AC1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B7EB0ED0-B9B3-4DDF-BD3A-EEC3BF857E32}" type="sibTrans" cxnId="{20B30E26-A600-423B-A093-756561CF0AC1}">
      <dgm:prSet/>
      <dgm:spPr/>
      <dgm:t>
        <a:bodyPr/>
        <a:lstStyle/>
        <a:p>
          <a:endParaRPr lang="es-ES" sz="3200"/>
        </a:p>
      </dgm:t>
    </dgm:pt>
    <dgm:pt modelId="{A6A69EE2-98BE-4AD0-B36F-2FDF5A5565A9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Coloca la informacion de la celda en mayuscula</a:t>
          </a:r>
        </a:p>
      </dgm:t>
    </dgm:pt>
    <dgm:pt modelId="{C707CC40-0FAC-4F6A-BE50-D1F03ED01764}" type="parTrans" cxnId="{54548BC7-8C99-4DBE-A0D0-10CAAAABF83A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B5C22754-31D9-46A8-8DB5-463EB5033685}" type="sibTrans" cxnId="{54548BC7-8C99-4DBE-A0D0-10CAAAABF83A}">
      <dgm:prSet/>
      <dgm:spPr/>
      <dgm:t>
        <a:bodyPr/>
        <a:lstStyle/>
        <a:p>
          <a:endParaRPr lang="es-ES" sz="3200"/>
        </a:p>
      </dgm:t>
    </dgm:pt>
    <dgm:pt modelId="{543C1234-2A0E-43AE-ABC5-C598F5EDE98A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ayuda a contar con numeros alguna caracteristica o requisito determinado.</a:t>
          </a:r>
        </a:p>
      </dgm:t>
    </dgm:pt>
    <dgm:pt modelId="{E8FEBE54-4566-44B6-BAFA-613EF2948CC6}" type="parTrans" cxnId="{24C1A61C-C7C7-42C8-848D-8D1A46D7ED7D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E70B20A6-12B9-4306-98FD-4FBE9868FB29}" type="sibTrans" cxnId="{24C1A61C-C7C7-42C8-848D-8D1A46D7ED7D}">
      <dgm:prSet/>
      <dgm:spPr/>
      <dgm:t>
        <a:bodyPr/>
        <a:lstStyle/>
        <a:p>
          <a:endParaRPr lang="es-ES" sz="3200"/>
        </a:p>
      </dgm:t>
    </dgm:pt>
    <dgm:pt modelId="{54EDAD6A-BE42-441C-BD25-77FEE66383A8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 w="12700">
                <a:prstDash val="solid"/>
              </a:ln>
              <a:effectLst/>
            </a:rPr>
            <a:t>Macro</a:t>
          </a:r>
        </a:p>
      </dgm:t>
    </dgm:pt>
    <dgm:pt modelId="{92DED8BE-8CE1-4F34-804A-2AB8C8770AEB}" type="parTrans" cxnId="{D6300B07-4CA2-44ED-8E16-2891C87BD351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66681AC2-ACC1-483E-B486-0B85476F1CBD}" type="sibTrans" cxnId="{D6300B07-4CA2-44ED-8E16-2891C87BD351}">
      <dgm:prSet/>
      <dgm:spPr/>
      <dgm:t>
        <a:bodyPr/>
        <a:lstStyle/>
        <a:p>
          <a:endParaRPr lang="es-ES" sz="3200"/>
        </a:p>
      </dgm:t>
    </dgm:pt>
    <dgm:pt modelId="{7615D569-0C9E-4FAA-BC91-E3CFB37C3B51}">
      <dgm:prSet phldrT="[Texto]" custT="1"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r>
            <a:rPr lang="es-ES" sz="900" b="1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permite grabar una serie de acciones o eventos para despues generarlos de manera automatizada</a:t>
          </a:r>
        </a:p>
      </dgm:t>
    </dgm:pt>
    <dgm:pt modelId="{A86FB163-5652-4F9A-A92F-201D5CD0A094}" type="parTrans" cxnId="{946CD83D-35DF-42B2-BB52-7632968B17FB}">
      <dgm:prSet/>
      <dgm:spPr>
        <a:scene3d>
          <a:camera prst="orthographicFront"/>
          <a:lightRig rig="threePt" dir="t"/>
        </a:scene3d>
        <a:sp3d>
          <a:bevelT/>
        </a:sp3d>
      </dgm:spPr>
      <dgm:t>
        <a:bodyPr/>
        <a:lstStyle/>
        <a:p>
          <a:endParaRPr lang="es-ES" sz="3200"/>
        </a:p>
      </dgm:t>
    </dgm:pt>
    <dgm:pt modelId="{A27A40AC-26FE-4B4E-85A2-AC8BC21897F6}" type="sibTrans" cxnId="{946CD83D-35DF-42B2-BB52-7632968B17FB}">
      <dgm:prSet/>
      <dgm:spPr/>
      <dgm:t>
        <a:bodyPr/>
        <a:lstStyle/>
        <a:p>
          <a:endParaRPr lang="es-ES" sz="3200"/>
        </a:p>
      </dgm:t>
    </dgm:pt>
    <dgm:pt modelId="{78252F72-726D-43A0-907C-7585D013D35A}" type="pres">
      <dgm:prSet presAssocID="{6C26FB66-5D2D-4D5E-ACFA-07A0ED281C89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CCA5BAB5-4F10-40EC-9DAE-BD51E8F7C852}" type="pres">
      <dgm:prSet presAssocID="{9F36809A-6676-47BD-A641-929261A14D47}" presName="hierRoot1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3B11073-1F98-4D4C-BB4B-C3C5EFC1709C}" type="pres">
      <dgm:prSet presAssocID="{9F36809A-6676-47BD-A641-929261A14D47}" presName="composite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7D20F2EF-15AE-4AB5-A18B-DD485022F66F}" type="pres">
      <dgm:prSet presAssocID="{9F36809A-6676-47BD-A641-929261A14D47}" presName="background" presStyleLbl="node0" presStyleIdx="0" presStyleCnt="1"/>
      <dgm:spPr>
        <a:scene3d>
          <a:camera prst="orthographicFront"/>
          <a:lightRig rig="threePt" dir="t"/>
        </a:scene3d>
        <a:sp3d>
          <a:bevelT/>
        </a:sp3d>
      </dgm:spPr>
    </dgm:pt>
    <dgm:pt modelId="{507A1ECF-D0C1-45F9-944D-5143846C7C98}" type="pres">
      <dgm:prSet presAssocID="{9F36809A-6676-47BD-A641-929261A14D47}" presName="text" presStyleLbl="fgAcc0" presStyleIdx="0" presStyleCnt="1" custScaleX="410841" custScaleY="266835" custLinFactY="-300000" custLinFactNeighborX="6393" custLinFactNeighborY="-376265">
        <dgm:presLayoutVars>
          <dgm:chPref val="3"/>
        </dgm:presLayoutVars>
      </dgm:prSet>
      <dgm:spPr/>
    </dgm:pt>
    <dgm:pt modelId="{09A033CE-C0B1-4F64-8EF5-3D57D49948B7}" type="pres">
      <dgm:prSet presAssocID="{9F36809A-6676-47BD-A641-929261A14D47}" presName="hierChild2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9C5B40C4-E838-4746-821C-6F1BFCBC97FD}" type="pres">
      <dgm:prSet presAssocID="{A81905FA-4DED-4AAC-9378-8E0E384BACF5}" presName="Name10" presStyleLbl="parChTrans1D2" presStyleIdx="0" presStyleCnt="2"/>
      <dgm:spPr/>
    </dgm:pt>
    <dgm:pt modelId="{9A6F46E4-EC54-4E1B-A6A7-799AF34B180C}" type="pres">
      <dgm:prSet presAssocID="{00E15587-5BB7-4738-A145-249B91ECF489}" presName="hierRoot2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00026BD-6FF9-4479-BDB7-59368148BDB3}" type="pres">
      <dgm:prSet presAssocID="{00E15587-5BB7-4738-A145-249B91ECF489}" presName="composite2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4716542F-5460-40A3-908F-1F9898EC688B}" type="pres">
      <dgm:prSet presAssocID="{00E15587-5BB7-4738-A145-249B91ECF489}" presName="background2" presStyleLbl="node2" presStyleIdx="0" presStyleCnt="2"/>
      <dgm:spPr>
        <a:scene3d>
          <a:camera prst="orthographicFront"/>
          <a:lightRig rig="threePt" dir="t"/>
        </a:scene3d>
        <a:sp3d>
          <a:bevelT/>
        </a:sp3d>
      </dgm:spPr>
    </dgm:pt>
    <dgm:pt modelId="{6B1E531F-BC5C-46A9-9A4D-BD778A581A94}" type="pres">
      <dgm:prSet presAssocID="{00E15587-5BB7-4738-A145-249B91ECF489}" presName="text2" presStyleLbl="fgAcc2" presStyleIdx="0" presStyleCnt="2" custScaleX="198308" custScaleY="266835" custLinFactX="100000" custLinFactY="-300000" custLinFactNeighborX="106397" custLinFactNeighborY="-343683">
        <dgm:presLayoutVars>
          <dgm:chPref val="3"/>
        </dgm:presLayoutVars>
      </dgm:prSet>
      <dgm:spPr/>
    </dgm:pt>
    <dgm:pt modelId="{392E1728-712B-4B77-BA89-25D9AEC73DD5}" type="pres">
      <dgm:prSet presAssocID="{00E15587-5BB7-4738-A145-249B91ECF489}" presName="hierChild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B5B90BB5-D6C9-4FE7-B673-8F09CCD3A5EC}" type="pres">
      <dgm:prSet presAssocID="{386E9953-E7E6-425B-B74D-7641DC2E86E3}" presName="Name17" presStyleLbl="parChTrans1D3" presStyleIdx="0" presStyleCnt="16"/>
      <dgm:spPr/>
    </dgm:pt>
    <dgm:pt modelId="{D02168B5-E3FF-406A-91A7-DBF038C2644B}" type="pres">
      <dgm:prSet presAssocID="{42993ECF-3D70-4F44-8F64-47DB9892452A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2795F513-6129-48C9-9753-A24E91CC0F87}" type="pres">
      <dgm:prSet presAssocID="{42993ECF-3D70-4F44-8F64-47DB9892452A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F404C8A-D5F6-4BA0-BDA1-FF2D2A745FF2}" type="pres">
      <dgm:prSet presAssocID="{42993ECF-3D70-4F44-8F64-47DB9892452A}" presName="background3" presStyleLbl="node3" presStyleIdx="0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CA1F7174-9A55-40DF-9275-95D747E00ACD}" type="pres">
      <dgm:prSet presAssocID="{42993ECF-3D70-4F44-8F64-47DB9892452A}" presName="text3" presStyleLbl="fgAcc3" presStyleIdx="0" presStyleCnt="16" custScaleX="328817" custScaleY="883447" custLinFactX="45541" custLinFactY="-407749" custLinFactNeighborX="100000" custLinFactNeighborY="-5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0EB719BE-E29F-4B91-BF3A-8BEC78A064ED}" type="pres">
      <dgm:prSet presAssocID="{42993ECF-3D70-4F44-8F64-47DB9892452A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2A6F13E8-6AF4-4EA6-AA0E-3E400C1B8014}" type="pres">
      <dgm:prSet presAssocID="{3A706E73-8831-42C3-9C31-BE184F4F74CD}" presName="Name17" presStyleLbl="parChTrans1D3" presStyleIdx="1" presStyleCnt="16"/>
      <dgm:spPr/>
    </dgm:pt>
    <dgm:pt modelId="{F5B7666D-06A5-4539-92F9-AB713789576C}" type="pres">
      <dgm:prSet presAssocID="{2EABF473-EEE2-47BC-9DD5-8B063CEFB21A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E8FC2B9-1000-4B4F-8487-A2FBD434B931}" type="pres">
      <dgm:prSet presAssocID="{2EABF473-EEE2-47BC-9DD5-8B063CEFB21A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14318808-3A2C-42B1-BD17-323FB898DF04}" type="pres">
      <dgm:prSet presAssocID="{2EABF473-EEE2-47BC-9DD5-8B063CEFB21A}" presName="background3" presStyleLbl="node3" presStyleIdx="1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2E9A5333-984D-488F-8BD2-E8B6A0FC3E8D}" type="pres">
      <dgm:prSet presAssocID="{2EABF473-EEE2-47BC-9DD5-8B063CEFB21A}" presName="text3" presStyleLbl="fgAcc3" presStyleIdx="1" presStyleCnt="16" custScaleX="323007" custScaleY="266835" custLinFactX="-16368" custLinFactY="-100000" custLinFactNeighborX="-100000" custLinFactNeighborY="-128796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361C9680-7628-4DD6-8608-4830495F1723}" type="pres">
      <dgm:prSet presAssocID="{2EABF473-EEE2-47BC-9DD5-8B063CEFB21A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0CC51102-0C35-4C27-969D-5DDA24AB5205}" type="pres">
      <dgm:prSet presAssocID="{360ED2C4-99B3-44A3-803A-1B521C1358C7}" presName="Name23" presStyleLbl="parChTrans1D4" presStyleIdx="0" presStyleCnt="24"/>
      <dgm:spPr/>
    </dgm:pt>
    <dgm:pt modelId="{6E43ACCC-0074-428A-9403-3657DF97549C}" type="pres">
      <dgm:prSet presAssocID="{7C3F95DC-8145-44F9-AEAE-05AD2D40289C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0D89E910-F01A-405C-9A64-701CB3A47BBA}" type="pres">
      <dgm:prSet presAssocID="{7C3F95DC-8145-44F9-AEAE-05AD2D40289C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5B22878F-0DE7-4BA0-8AEC-A9DF428406FE}" type="pres">
      <dgm:prSet presAssocID="{7C3F95DC-8145-44F9-AEAE-05AD2D40289C}" presName="background4" presStyleLbl="node4" presStyleIdx="0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99DAF28C-380E-48DC-A2C1-A25F940AE8C8}" type="pres">
      <dgm:prSet presAssocID="{7C3F95DC-8145-44F9-AEAE-05AD2D40289C}" presName="text4" presStyleLbl="fgAcc4" presStyleIdx="0" presStyleCnt="24" custScaleX="144744" custScaleY="266835" custLinFactX="-38919" custLinFactNeighborX="-100000" custLinFactNeighborY="-9793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6A1E400D-59CE-4750-87C9-D5885D02B579}" type="pres">
      <dgm:prSet presAssocID="{7C3F95DC-8145-44F9-AEAE-05AD2D40289C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72056A90-DD28-43E4-A4B0-12E466A03C74}" type="pres">
      <dgm:prSet presAssocID="{21CE1DBB-0A94-42D1-B065-49F8D42AF815}" presName="Name23" presStyleLbl="parChTrans1D4" presStyleIdx="1" presStyleCnt="24"/>
      <dgm:spPr/>
    </dgm:pt>
    <dgm:pt modelId="{877752ED-30AA-43AE-8B14-7B013E7B5FA4}" type="pres">
      <dgm:prSet presAssocID="{A4E45D21-AFB8-4ABB-B9CD-8189F06728F9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2607764D-9F99-47B8-8254-D83FB9E7D58B}" type="pres">
      <dgm:prSet presAssocID="{A4E45D21-AFB8-4ABB-B9CD-8189F06728F9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3D9C7F8-6755-4412-A9C5-3B98C4B93F4E}" type="pres">
      <dgm:prSet presAssocID="{A4E45D21-AFB8-4ABB-B9CD-8189F06728F9}" presName="background4" presStyleLbl="node4" presStyleIdx="1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B6E9A328-1A14-472B-A4EA-DF04A76F4043}" type="pres">
      <dgm:prSet presAssocID="{A4E45D21-AFB8-4ABB-B9CD-8189F06728F9}" presName="text4" presStyleLbl="fgAcc4" presStyleIdx="1" presStyleCnt="24" custScaleX="293317" custScaleY="266835" custLinFactX="-100000" custLinFactY="100000" custLinFactNeighborX="-126935" custLinFactNeighborY="155189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FBC144C4-B1CF-4E84-8B60-7966A262F292}" type="pres">
      <dgm:prSet presAssocID="{A4E45D21-AFB8-4ABB-B9CD-8189F06728F9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2C1F4EB2-B45E-4C9B-8693-A719B81CA775}" type="pres">
      <dgm:prSet presAssocID="{7E6330C1-3089-4A15-9DF5-826115C2544D}" presName="Name23" presStyleLbl="parChTrans1D4" presStyleIdx="2" presStyleCnt="24"/>
      <dgm:spPr/>
    </dgm:pt>
    <dgm:pt modelId="{61395D8D-B4B2-4634-BA67-5E65265AA26C}" type="pres">
      <dgm:prSet presAssocID="{A27D0F0D-9AEB-4D21-83ED-4745027AFF1D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78975558-5940-4138-904B-D33E366E2F6E}" type="pres">
      <dgm:prSet presAssocID="{A27D0F0D-9AEB-4D21-83ED-4745027AFF1D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47E704B8-4999-4352-92E9-D6691974947D}" type="pres">
      <dgm:prSet presAssocID="{A27D0F0D-9AEB-4D21-83ED-4745027AFF1D}" presName="background4" presStyleLbl="node4" presStyleIdx="2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A8CE83FF-80DF-41A2-8FF4-0FAA64843D19}" type="pres">
      <dgm:prSet presAssocID="{A27D0F0D-9AEB-4D21-83ED-4745027AFF1D}" presName="text4" presStyleLbl="fgAcc4" presStyleIdx="2" presStyleCnt="24" custScaleX="239409" custScaleY="266835" custLinFactX="-38919" custLinFactNeighborX="-100000" custLinFactNeighborY="-97933">
        <dgm:presLayoutVars>
          <dgm:chPref val="3"/>
        </dgm:presLayoutVars>
      </dgm:prSet>
      <dgm:spPr/>
    </dgm:pt>
    <dgm:pt modelId="{759DE4AF-0F62-45F4-AFE0-D8C822AC430A}" type="pres">
      <dgm:prSet presAssocID="{A27D0F0D-9AEB-4D21-83ED-4745027AFF1D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1511B374-0337-4689-9BE4-62198916F9EC}" type="pres">
      <dgm:prSet presAssocID="{D3418D23-83EB-4A7A-B913-2137A73E7B86}" presName="Name23" presStyleLbl="parChTrans1D4" presStyleIdx="3" presStyleCnt="24"/>
      <dgm:spPr/>
    </dgm:pt>
    <dgm:pt modelId="{CC6AC83B-6D4C-47E4-A7A7-4490FAF748FE}" type="pres">
      <dgm:prSet presAssocID="{215036F4-CDCF-4BB2-A325-3F1E63C9056C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B171CAC3-93DA-44EE-A62F-77DF02C85C20}" type="pres">
      <dgm:prSet presAssocID="{215036F4-CDCF-4BB2-A325-3F1E63C9056C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42DAA4DD-4890-4E8C-B785-E7ADD7B82E2C}" type="pres">
      <dgm:prSet presAssocID="{215036F4-CDCF-4BB2-A325-3F1E63C9056C}" presName="background4" presStyleLbl="node4" presStyleIdx="3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C15215EF-58A3-42AE-AFD4-75DDE4D946A5}" type="pres">
      <dgm:prSet presAssocID="{215036F4-CDCF-4BB2-A325-3F1E63C9056C}" presName="text4" presStyleLbl="fgAcc4" presStyleIdx="3" presStyleCnt="24" custScaleX="282830" custScaleY="266835" custLinFactX="-32340" custLinFactY="300000" custLinFactNeighborX="-100000" custLinFactNeighborY="362128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C29CFEC8-A8BC-49BC-89F4-C355E307D590}" type="pres">
      <dgm:prSet presAssocID="{215036F4-CDCF-4BB2-A325-3F1E63C9056C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D024D994-8950-4B4E-A05D-B4A2E06960C9}" type="pres">
      <dgm:prSet presAssocID="{7217C5BC-65F9-408F-A5BC-57D846D9AACE}" presName="Name23" presStyleLbl="parChTrans1D4" presStyleIdx="4" presStyleCnt="24"/>
      <dgm:spPr/>
    </dgm:pt>
    <dgm:pt modelId="{4216C20C-8F4E-4764-8DE8-E3B8E7EB121D}" type="pres">
      <dgm:prSet presAssocID="{595A547E-EE42-496C-B71F-8C0CD9CFB1C9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D70E1C4D-0C3A-448B-9E8A-4AE5B9CB37B7}" type="pres">
      <dgm:prSet presAssocID="{595A547E-EE42-496C-B71F-8C0CD9CFB1C9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C2CB469-3125-4435-85CF-4024D8C0DC6F}" type="pres">
      <dgm:prSet presAssocID="{595A547E-EE42-496C-B71F-8C0CD9CFB1C9}" presName="background4" presStyleLbl="node4" presStyleIdx="4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99F908D2-5BB1-4561-8B94-F556424A4B35}" type="pres">
      <dgm:prSet presAssocID="{595A547E-EE42-496C-B71F-8C0CD9CFB1C9}" presName="text4" presStyleLbl="fgAcc4" presStyleIdx="4" presStyleCnt="24" custScaleX="144744" custScaleY="266835" custLinFactX="-38919" custLinFactNeighborX="-100000" custLinFactNeighborY="-97933">
        <dgm:presLayoutVars>
          <dgm:chPref val="3"/>
        </dgm:presLayoutVars>
      </dgm:prSet>
      <dgm:spPr/>
    </dgm:pt>
    <dgm:pt modelId="{5FC13B86-B0B3-4E4D-91DB-7C06CC45D061}" type="pres">
      <dgm:prSet presAssocID="{595A547E-EE42-496C-B71F-8C0CD9CFB1C9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19144480-2D62-4BB5-95B3-0A91CFFCC424}" type="pres">
      <dgm:prSet presAssocID="{E5F73C28-6110-40EB-A992-C5F175675A82}" presName="Name23" presStyleLbl="parChTrans1D4" presStyleIdx="5" presStyleCnt="24"/>
      <dgm:spPr/>
    </dgm:pt>
    <dgm:pt modelId="{C969745F-4114-4DF0-BDA8-CFB85D021D1C}" type="pres">
      <dgm:prSet presAssocID="{2B605927-511E-4380-B661-B974307A197A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A336365-80BD-4A1E-8FA3-9A7188738E85}" type="pres">
      <dgm:prSet presAssocID="{2B605927-511E-4380-B661-B974307A197A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30C48E6A-B8F5-448A-8B8F-03186E666BC7}" type="pres">
      <dgm:prSet presAssocID="{2B605927-511E-4380-B661-B974307A197A}" presName="background4" presStyleLbl="node4" presStyleIdx="5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75E1769C-BF56-4589-AEF7-4430B67B3239}" type="pres">
      <dgm:prSet presAssocID="{2B605927-511E-4380-B661-B974307A197A}" presName="text4" presStyleLbl="fgAcc4" presStyleIdx="5" presStyleCnt="24" custScaleX="256929" custScaleY="365471" custLinFactNeighborX="-86196" custLinFactNeighborY="48086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4FD4727F-B16B-4E97-AB22-05ED7EC437B4}" type="pres">
      <dgm:prSet presAssocID="{2B605927-511E-4380-B661-B974307A197A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59B8C902-7774-41EA-9537-82DDF39661F7}" type="pres">
      <dgm:prSet presAssocID="{952F6B16-E21A-4191-AD1F-989B66C9729D}" presName="Name23" presStyleLbl="parChTrans1D4" presStyleIdx="6" presStyleCnt="24"/>
      <dgm:spPr/>
    </dgm:pt>
    <dgm:pt modelId="{9B51B9D6-7E9D-4701-8395-53495044C8A2}" type="pres">
      <dgm:prSet presAssocID="{2A2EEA7A-C653-45CF-A6A2-6B7434B1FB6D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AC13DD75-4F45-4EE1-8A85-C22D192DB249}" type="pres">
      <dgm:prSet presAssocID="{2A2EEA7A-C653-45CF-A6A2-6B7434B1FB6D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179BA76-3361-4DDC-9FE1-4FA93AA79E86}" type="pres">
      <dgm:prSet presAssocID="{2A2EEA7A-C653-45CF-A6A2-6B7434B1FB6D}" presName="background4" presStyleLbl="node4" presStyleIdx="6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9212F192-A031-4BF2-9714-DE42EC54ECEB}" type="pres">
      <dgm:prSet presAssocID="{2A2EEA7A-C653-45CF-A6A2-6B7434B1FB6D}" presName="text4" presStyleLbl="fgAcc4" presStyleIdx="6" presStyleCnt="24" custScaleX="144744" custScaleY="266835" custLinFactX="-38919" custLinFactNeighborX="-100000" custLinFactNeighborY="-9793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814EE1CD-D201-43B2-B9EF-010FF56B613F}" type="pres">
      <dgm:prSet presAssocID="{2A2EEA7A-C653-45CF-A6A2-6B7434B1FB6D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41C5CFA6-C0BE-4283-8A48-09BDC553AC00}" type="pres">
      <dgm:prSet presAssocID="{DB4CB104-6B04-4393-A9D5-9BC6CCE1A497}" presName="Name23" presStyleLbl="parChTrans1D4" presStyleIdx="7" presStyleCnt="24"/>
      <dgm:spPr/>
    </dgm:pt>
    <dgm:pt modelId="{65067B4C-FF60-4731-A6BA-B14261F2D1C3}" type="pres">
      <dgm:prSet presAssocID="{4206767F-3018-4243-B3F4-0A0DCE24753C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B31B67F-1128-435A-A7A0-38CDF120A1FB}" type="pres">
      <dgm:prSet presAssocID="{4206767F-3018-4243-B3F4-0A0DCE24753C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D21B5999-9DDB-46DF-A0F9-F8BD20D52536}" type="pres">
      <dgm:prSet presAssocID="{4206767F-3018-4243-B3F4-0A0DCE24753C}" presName="background4" presStyleLbl="node4" presStyleIdx="7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DAEFC64E-340D-4557-B2FF-808F5ED7A412}" type="pres">
      <dgm:prSet presAssocID="{4206767F-3018-4243-B3F4-0A0DCE24753C}" presName="text4" presStyleLbl="fgAcc4" presStyleIdx="7" presStyleCnt="24" custScaleX="305147" custScaleY="542355" custLinFactX="-15024" custLinFactY="230120" custLinFactNeighborX="-100000" custLinFactNeighborY="3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D7F07A57-CDBB-4FB2-874E-0557D342F143}" type="pres">
      <dgm:prSet presAssocID="{4206767F-3018-4243-B3F4-0A0DCE24753C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DEA4A3B4-2D0E-4EB2-ABD4-1357D8603E25}" type="pres">
      <dgm:prSet presAssocID="{92DED8BE-8CE1-4F34-804A-2AB8C8770AEB}" presName="Name23" presStyleLbl="parChTrans1D4" presStyleIdx="8" presStyleCnt="24"/>
      <dgm:spPr/>
    </dgm:pt>
    <dgm:pt modelId="{938E80A2-79D7-47CB-9D33-BD7ED8B688F9}" type="pres">
      <dgm:prSet presAssocID="{54EDAD6A-BE42-441C-BD25-77FEE66383A8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648D5085-DDD1-49C4-ACD9-AF2CC805AAD1}" type="pres">
      <dgm:prSet presAssocID="{54EDAD6A-BE42-441C-BD25-77FEE66383A8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E14E056A-0A18-44B0-B5C2-6AC911816CB6}" type="pres">
      <dgm:prSet presAssocID="{54EDAD6A-BE42-441C-BD25-77FEE66383A8}" presName="background4" presStyleLbl="node4" presStyleIdx="8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0052463A-F124-4517-92C0-E4889FFDF243}" type="pres">
      <dgm:prSet presAssocID="{54EDAD6A-BE42-441C-BD25-77FEE66383A8}" presName="text4" presStyleLbl="fgAcc4" presStyleIdx="8" presStyleCnt="24" custScaleX="144744" custScaleY="266835" custLinFactX="-38919" custLinFactNeighborX="-100000" custLinFactNeighborY="-9793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F0BC731D-8E37-439C-9EC4-B16BC4CB630E}" type="pres">
      <dgm:prSet presAssocID="{54EDAD6A-BE42-441C-BD25-77FEE66383A8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203D31C6-9CB1-47AD-9B81-D08413EF029A}" type="pres">
      <dgm:prSet presAssocID="{A86FB163-5652-4F9A-A92F-201D5CD0A094}" presName="Name23" presStyleLbl="parChTrans1D4" presStyleIdx="9" presStyleCnt="24"/>
      <dgm:spPr/>
    </dgm:pt>
    <dgm:pt modelId="{A0865258-2744-438B-9E15-B4EA211F4FCA}" type="pres">
      <dgm:prSet presAssocID="{7615D569-0C9E-4FAA-BC91-E3CFB37C3B51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B4FA8FDA-2BC8-4A5D-BAA4-25FEF8499A2C}" type="pres">
      <dgm:prSet presAssocID="{7615D569-0C9E-4FAA-BC91-E3CFB37C3B51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FFFD7DB-F2C1-437F-B399-D20055732914}" type="pres">
      <dgm:prSet presAssocID="{7615D569-0C9E-4FAA-BC91-E3CFB37C3B51}" presName="background4" presStyleLbl="node4" presStyleIdx="9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0AD29787-C250-412B-A3E8-1BD51030CA6F}" type="pres">
      <dgm:prSet presAssocID="{7615D569-0C9E-4FAA-BC91-E3CFB37C3B51}" presName="text4" presStyleLbl="fgAcc4" presStyleIdx="9" presStyleCnt="24" custScaleX="305983" custScaleY="450991" custLinFactX="-1197" custLinFactY="100000" custLinFactNeighborX="-100000" custLinFactNeighborY="145288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071E0090-7C57-43C4-85D4-CBE8A1D95838}" type="pres">
      <dgm:prSet presAssocID="{7615D569-0C9E-4FAA-BC91-E3CFB37C3B51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649A34D7-561E-437A-8C17-37F859788BA5}" type="pres">
      <dgm:prSet presAssocID="{053D4264-B34A-4922-A80E-DCE34A233C7C}" presName="Name10" presStyleLbl="parChTrans1D2" presStyleIdx="1" presStyleCnt="2"/>
      <dgm:spPr/>
    </dgm:pt>
    <dgm:pt modelId="{436CADD9-95C2-4118-8A86-D0E7F4EE7A39}" type="pres">
      <dgm:prSet presAssocID="{FD1E7418-8437-4555-AC7E-65E439D60753}" presName="hierRoot2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1582E91F-8D8B-4FFA-A8D0-9AB7D3FF29DD}" type="pres">
      <dgm:prSet presAssocID="{FD1E7418-8437-4555-AC7E-65E439D60753}" presName="composite2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5ADF50FD-9C77-4589-9AAF-373726906A49}" type="pres">
      <dgm:prSet presAssocID="{FD1E7418-8437-4555-AC7E-65E439D60753}" presName="background2" presStyleLbl="node2" presStyleIdx="1" presStyleCnt="2"/>
      <dgm:spPr>
        <a:scene3d>
          <a:camera prst="orthographicFront"/>
          <a:lightRig rig="threePt" dir="t"/>
        </a:scene3d>
        <a:sp3d>
          <a:bevelT/>
        </a:sp3d>
      </dgm:spPr>
    </dgm:pt>
    <dgm:pt modelId="{D1F38145-0511-41BB-8711-3DCCCD0B7F45}" type="pres">
      <dgm:prSet presAssocID="{FD1E7418-8437-4555-AC7E-65E439D60753}" presName="text2" presStyleLbl="fgAcc2" presStyleIdx="1" presStyleCnt="2" custScaleX="272743" custScaleY="266835" custLinFactX="100000" custLinFactY="-300000" custLinFactNeighborX="106397" custLinFactNeighborY="-34368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50B7A8AC-6F63-4CFD-A8D9-39415962B20B}" type="pres">
      <dgm:prSet presAssocID="{FD1E7418-8437-4555-AC7E-65E439D60753}" presName="hierChild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1906543-D71E-4414-B600-D91E09697EB9}" type="pres">
      <dgm:prSet presAssocID="{C2A06CDF-ECBE-49BF-A9EC-97EB4049688E}" presName="Name17" presStyleLbl="parChTrans1D3" presStyleIdx="2" presStyleCnt="16"/>
      <dgm:spPr/>
    </dgm:pt>
    <dgm:pt modelId="{BE6B263B-2B48-414C-AA79-97874B419D25}" type="pres">
      <dgm:prSet presAssocID="{69CBC8D8-C6AA-4F2F-8729-C96CC9AEACB3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57410FD7-A289-43F1-808D-8D6804AEDDD4}" type="pres">
      <dgm:prSet presAssocID="{69CBC8D8-C6AA-4F2F-8729-C96CC9AEACB3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BDC98C7-5C58-477F-9810-CA8671ECA56E}" type="pres">
      <dgm:prSet presAssocID="{69CBC8D8-C6AA-4F2F-8729-C96CC9AEACB3}" presName="background3" presStyleLbl="node3" presStyleIdx="2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A8798C8F-F377-4D5E-A6DD-974E30F9C598}" type="pres">
      <dgm:prSet presAssocID="{69CBC8D8-C6AA-4F2F-8729-C96CC9AEACB3}" presName="text3" presStyleLbl="fgAcc3" presStyleIdx="2" presStyleCnt="16" custScaleX="144744" custScaleY="266835" custLinFactY="-46507" custLinFactNeighborX="-23284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E1AC1F31-6AF0-4818-94C3-E3125AEC14BD}" type="pres">
      <dgm:prSet presAssocID="{69CBC8D8-C6AA-4F2F-8729-C96CC9AEACB3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A4C1A757-1948-439C-95D7-52DB802A9478}" type="pres">
      <dgm:prSet presAssocID="{362FC224-600E-4DF2-A324-0316305CBC32}" presName="Name23" presStyleLbl="parChTrans1D4" presStyleIdx="10" presStyleCnt="24"/>
      <dgm:spPr/>
    </dgm:pt>
    <dgm:pt modelId="{617948A5-813E-4B64-AE72-31276B397FFB}" type="pres">
      <dgm:prSet presAssocID="{78DEED77-812E-4FFE-8F77-34DAAD3ABF0A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07E9BBF3-3525-4E17-8931-F5B4CC44E8DD}" type="pres">
      <dgm:prSet presAssocID="{78DEED77-812E-4FFE-8F77-34DAAD3ABF0A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EF6F99E6-59E2-44EC-8BE1-96E64676E218}" type="pres">
      <dgm:prSet presAssocID="{78DEED77-812E-4FFE-8F77-34DAAD3ABF0A}" presName="background4" presStyleLbl="node4" presStyleIdx="10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9AC9E29A-A69C-44F6-948F-48C7ABB80413}" type="pres">
      <dgm:prSet presAssocID="{78DEED77-812E-4FFE-8F77-34DAAD3ABF0A}" presName="text4" presStyleLbl="fgAcc4" presStyleIdx="10" presStyleCnt="24" custScaleX="207750" custScaleY="563627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D5D574F3-4974-47D0-9004-40C22F24E923}" type="pres">
      <dgm:prSet presAssocID="{78DEED77-812E-4FFE-8F77-34DAAD3ABF0A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BCBC987E-F22F-4496-9204-1152C587FCCA}" type="pres">
      <dgm:prSet presAssocID="{0F204C80-8B5E-497C-9F63-982275A82C18}" presName="Name17" presStyleLbl="parChTrans1D3" presStyleIdx="3" presStyleCnt="16"/>
      <dgm:spPr/>
    </dgm:pt>
    <dgm:pt modelId="{407A5B67-B811-48E2-92EC-B93AF0334D54}" type="pres">
      <dgm:prSet presAssocID="{BAF7F162-53EA-441A-991E-AB2EA713192E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A0D2902A-D40A-4365-993C-31A5897C7ABB}" type="pres">
      <dgm:prSet presAssocID="{BAF7F162-53EA-441A-991E-AB2EA713192E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497D8CC8-9343-44BA-921E-84803B3C697B}" type="pres">
      <dgm:prSet presAssocID="{BAF7F162-53EA-441A-991E-AB2EA713192E}" presName="background3" presStyleLbl="node3" presStyleIdx="3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7CC1D379-9DCE-47C9-A754-013584F4DBFD}" type="pres">
      <dgm:prSet presAssocID="{BAF7F162-53EA-441A-991E-AB2EA713192E}" presName="text3" presStyleLbl="fgAcc3" presStyleIdx="3" presStyleCnt="16" custScaleX="144744" custScaleY="266835" custLinFactY="-46507" custLinFactNeighborX="-23284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719DB066-5B1D-4E98-AEA9-B7F165830504}" type="pres">
      <dgm:prSet presAssocID="{BAF7F162-53EA-441A-991E-AB2EA713192E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F88159F-4D66-4710-884B-6EFD8FC1EF23}" type="pres">
      <dgm:prSet presAssocID="{46483BBB-48C6-4B33-A69D-E585D5DDB502}" presName="Name23" presStyleLbl="parChTrans1D4" presStyleIdx="11" presStyleCnt="24"/>
      <dgm:spPr/>
    </dgm:pt>
    <dgm:pt modelId="{C74A416B-E8C8-42D9-8C61-D1AF9CF70C5F}" type="pres">
      <dgm:prSet presAssocID="{50BF95E4-E06E-4065-8DF5-A322097C7931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3DDB328-7339-42EC-8A5D-BB0A01A9F704}" type="pres">
      <dgm:prSet presAssocID="{50BF95E4-E06E-4065-8DF5-A322097C7931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29007C7A-E0C9-4500-A783-5D8AF96C6C19}" type="pres">
      <dgm:prSet presAssocID="{50BF95E4-E06E-4065-8DF5-A322097C7931}" presName="background4" presStyleLbl="node4" presStyleIdx="11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3E51D77F-7FF5-4031-95D5-5056D6AA604F}" type="pres">
      <dgm:prSet presAssocID="{50BF95E4-E06E-4065-8DF5-A322097C7931}" presName="text4" presStyleLbl="fgAcc4" presStyleIdx="11" presStyleCnt="24" custScaleX="207750" custScaleY="563627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B69FD15F-F65E-4DB1-8FA3-0E12E18CE2A5}" type="pres">
      <dgm:prSet presAssocID="{50BF95E4-E06E-4065-8DF5-A322097C7931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E05B70A1-BC46-43AA-845C-99808E6F7792}" type="pres">
      <dgm:prSet presAssocID="{B18A884D-78F9-4D16-9CBE-E8543212DEF8}" presName="Name17" presStyleLbl="parChTrans1D3" presStyleIdx="4" presStyleCnt="16"/>
      <dgm:spPr/>
    </dgm:pt>
    <dgm:pt modelId="{97A3F88B-2EB9-4032-A917-9F7017BF75FB}" type="pres">
      <dgm:prSet presAssocID="{BEAC07B9-4A25-453A-8C6C-59CDB7E1D2FA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7A5FD405-56AF-4A1E-BC42-E3A3F9A19CD6}" type="pres">
      <dgm:prSet presAssocID="{BEAC07B9-4A25-453A-8C6C-59CDB7E1D2FA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61407B26-33B2-4DB7-B3C7-BCEB898DEAE8}" type="pres">
      <dgm:prSet presAssocID="{BEAC07B9-4A25-453A-8C6C-59CDB7E1D2FA}" presName="background3" presStyleLbl="node3" presStyleIdx="4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8E5E2801-A194-4E86-80B4-2775302237A9}" type="pres">
      <dgm:prSet presAssocID="{BEAC07B9-4A25-453A-8C6C-59CDB7E1D2FA}" presName="text3" presStyleLbl="fgAcc3" presStyleIdx="4" presStyleCnt="16" custScaleX="233233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AC355259-C291-4CEB-B32B-8076F6C089E3}" type="pres">
      <dgm:prSet presAssocID="{BEAC07B9-4A25-453A-8C6C-59CDB7E1D2FA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5AA29FE2-04EB-44A7-95A7-94BBC2170A77}" type="pres">
      <dgm:prSet presAssocID="{C8422149-9722-4D88-A36E-EBA146F4990E}" presName="Name23" presStyleLbl="parChTrans1D4" presStyleIdx="12" presStyleCnt="24"/>
      <dgm:spPr/>
    </dgm:pt>
    <dgm:pt modelId="{14B251EE-566A-463C-A31B-CDC912B77BF9}" type="pres">
      <dgm:prSet presAssocID="{7D0C798A-A06C-43D4-A3F2-1BC96A2C53E1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44F51CA3-AE97-4D9D-8CF6-2D0F14B4B794}" type="pres">
      <dgm:prSet presAssocID="{7D0C798A-A06C-43D4-A3F2-1BC96A2C53E1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489E634A-9561-4AD4-9E86-4E6B12AF133A}" type="pres">
      <dgm:prSet presAssocID="{7D0C798A-A06C-43D4-A3F2-1BC96A2C53E1}" presName="background4" presStyleLbl="node4" presStyleIdx="12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C1E1F02D-1518-41E2-9593-25B939D6F0B9}" type="pres">
      <dgm:prSet presAssocID="{7D0C798A-A06C-43D4-A3F2-1BC96A2C53E1}" presName="text4" presStyleLbl="fgAcc4" presStyleIdx="12" presStyleCnt="24" custScaleX="207750" custScaleY="563627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2FC86F27-9E1B-433D-87F8-124C70722D26}" type="pres">
      <dgm:prSet presAssocID="{7D0C798A-A06C-43D4-A3F2-1BC96A2C53E1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6173700-EDC6-4553-9C21-9FDB6212D38C}" type="pres">
      <dgm:prSet presAssocID="{83564B75-5AF6-43AF-919D-284745DCA14C}" presName="Name17" presStyleLbl="parChTrans1D3" presStyleIdx="5" presStyleCnt="16"/>
      <dgm:spPr/>
    </dgm:pt>
    <dgm:pt modelId="{920C84DA-FE3B-4076-90D4-315B8B028EB1}" type="pres">
      <dgm:prSet presAssocID="{22851C0C-A32A-4EFA-AA3E-D585F247E02D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D4F606A5-20F6-40E2-A2E4-6FF9A3473120}" type="pres">
      <dgm:prSet presAssocID="{22851C0C-A32A-4EFA-AA3E-D585F247E02D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6CC30A03-DE34-4B05-A8E6-EBBC26D39EAC}" type="pres">
      <dgm:prSet presAssocID="{22851C0C-A32A-4EFA-AA3E-D585F247E02D}" presName="background3" presStyleLbl="node3" presStyleIdx="5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572084E7-5D22-4E81-AE6E-7E937DF5DF4D}" type="pres">
      <dgm:prSet presAssocID="{22851C0C-A32A-4EFA-AA3E-D585F247E02D}" presName="text3" presStyleLbl="fgAcc3" presStyleIdx="5" presStyleCnt="16" custScaleX="144744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93FABE5C-04CF-4909-AC5B-9B28303DB8B6}" type="pres">
      <dgm:prSet presAssocID="{22851C0C-A32A-4EFA-AA3E-D585F247E02D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58C61E11-8CDF-4319-BC76-6A4CD4C3760F}" type="pres">
      <dgm:prSet presAssocID="{75A95FB0-C629-4D6A-8C3F-1E56D801E976}" presName="Name23" presStyleLbl="parChTrans1D4" presStyleIdx="13" presStyleCnt="24"/>
      <dgm:spPr/>
    </dgm:pt>
    <dgm:pt modelId="{8916F759-4BD2-4DE0-865D-568C348FE01A}" type="pres">
      <dgm:prSet presAssocID="{8B97CA86-28FC-4CC9-ADF0-E084F8A82BEE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77112F5-3537-4CC6-B09C-E1035C02EA70}" type="pres">
      <dgm:prSet presAssocID="{8B97CA86-28FC-4CC9-ADF0-E084F8A82BEE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DE9581AE-9B9C-4620-A669-7CC74A52AFA5}" type="pres">
      <dgm:prSet presAssocID="{8B97CA86-28FC-4CC9-ADF0-E084F8A82BEE}" presName="background4" presStyleLbl="node4" presStyleIdx="13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2C4E4A97-A3D3-4864-84FA-B55630FE6F60}" type="pres">
      <dgm:prSet presAssocID="{8B97CA86-28FC-4CC9-ADF0-E084F8A82BEE}" presName="text4" presStyleLbl="fgAcc4" presStyleIdx="13" presStyleCnt="24" custScaleX="207750" custScaleY="563627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96BEBD0E-0CEC-4D52-8A3A-7367711BA414}" type="pres">
      <dgm:prSet presAssocID="{8B97CA86-28FC-4CC9-ADF0-E084F8A82BEE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4FB25EE9-BF89-4D8B-82CD-4BB92B547229}" type="pres">
      <dgm:prSet presAssocID="{E7DBEA3F-74DC-47D7-9582-B7936F3F1DE4}" presName="Name17" presStyleLbl="parChTrans1D3" presStyleIdx="6" presStyleCnt="16"/>
      <dgm:spPr/>
    </dgm:pt>
    <dgm:pt modelId="{F7E1AF0E-AC45-46EF-9950-680A2849804A}" type="pres">
      <dgm:prSet presAssocID="{42ABE3A7-081B-4143-8999-B4045F1CB892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B6D8DEA0-54B9-4A92-8F55-C9B4ED88DA20}" type="pres">
      <dgm:prSet presAssocID="{42ABE3A7-081B-4143-8999-B4045F1CB892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AD39CA05-A9EA-4393-87A7-A96968DC7795}" type="pres">
      <dgm:prSet presAssocID="{42ABE3A7-081B-4143-8999-B4045F1CB892}" presName="background3" presStyleLbl="node3" presStyleIdx="6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EAF3152E-1C98-435A-A5E2-EB8C96BB8B7D}" type="pres">
      <dgm:prSet presAssocID="{42ABE3A7-081B-4143-8999-B4045F1CB892}" presName="text3" presStyleLbl="fgAcc3" presStyleIdx="6" presStyleCnt="16" custScaleX="219042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BB2CF2FC-DFEB-472A-8BEA-FD1AD5FE35F5}" type="pres">
      <dgm:prSet presAssocID="{42ABE3A7-081B-4143-8999-B4045F1CB892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9120219B-C8B2-414D-9C5C-F8A132D905F3}" type="pres">
      <dgm:prSet presAssocID="{AAC7456F-AFD3-4C3B-9CDC-B3FF13E3E426}" presName="Name23" presStyleLbl="parChTrans1D4" presStyleIdx="14" presStyleCnt="24"/>
      <dgm:spPr/>
    </dgm:pt>
    <dgm:pt modelId="{50FF685F-D326-4FA4-AB63-A0DD2807DA97}" type="pres">
      <dgm:prSet presAssocID="{A33FAED3-C908-4D25-90DB-3DFC8DDA9DAB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599C9548-FDFC-40FF-8A7E-0F2BB1C03623}" type="pres">
      <dgm:prSet presAssocID="{A33FAED3-C908-4D25-90DB-3DFC8DDA9DAB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D95DE129-21A8-4C0E-9FFE-82185F28A8A5}" type="pres">
      <dgm:prSet presAssocID="{A33FAED3-C908-4D25-90DB-3DFC8DDA9DAB}" presName="background4" presStyleLbl="node4" presStyleIdx="14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078C9FF2-8BAD-4A6B-BF0D-0164CF67812F}" type="pres">
      <dgm:prSet presAssocID="{A33FAED3-C908-4D25-90DB-3DFC8DDA9DAB}" presName="text4" presStyleLbl="fgAcc4" presStyleIdx="14" presStyleCnt="24" custScaleX="207750" custScaleY="563627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537D347F-A242-439F-9048-2BB3C6CE6050}" type="pres">
      <dgm:prSet presAssocID="{A33FAED3-C908-4D25-90DB-3DFC8DDA9DAB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6529AD1B-AD5F-40A7-8F47-B79BFEEB5815}" type="pres">
      <dgm:prSet presAssocID="{C8D3B896-508B-45A1-A7BD-590CA658C2BA}" presName="Name17" presStyleLbl="parChTrans1D3" presStyleIdx="7" presStyleCnt="16"/>
      <dgm:spPr/>
    </dgm:pt>
    <dgm:pt modelId="{A8B4E7A9-C47F-4418-A19E-2E80F5D8C085}" type="pres">
      <dgm:prSet presAssocID="{C2C2A8BF-D6CC-470A-9FB6-34CC702C1955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125DD2B6-1BAB-45E9-BDB5-9B70CBFFA6FD}" type="pres">
      <dgm:prSet presAssocID="{C2C2A8BF-D6CC-470A-9FB6-34CC702C1955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59D1419E-456A-4F5D-A4D2-6791DDC521E3}" type="pres">
      <dgm:prSet presAssocID="{C2C2A8BF-D6CC-470A-9FB6-34CC702C1955}" presName="background3" presStyleLbl="node3" presStyleIdx="7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DE083D7E-B0F0-49FA-9088-A0C7D8A78F5A}" type="pres">
      <dgm:prSet presAssocID="{C2C2A8BF-D6CC-470A-9FB6-34CC702C1955}" presName="text3" presStyleLbl="fgAcc3" presStyleIdx="7" presStyleCnt="16" custScaleX="144744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986A6546-1B84-4847-B3C3-D6D9BAA82F21}" type="pres">
      <dgm:prSet presAssocID="{C2C2A8BF-D6CC-470A-9FB6-34CC702C1955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DF960733-4F8C-49E3-AAD7-147C33DAA071}" type="pres">
      <dgm:prSet presAssocID="{E8FEBE54-4566-44B6-BAFA-613EF2948CC6}" presName="Name23" presStyleLbl="parChTrans1D4" presStyleIdx="15" presStyleCnt="24"/>
      <dgm:spPr/>
    </dgm:pt>
    <dgm:pt modelId="{F9D937F5-FD6B-4D0C-8E8D-AD6A56C1E2A8}" type="pres">
      <dgm:prSet presAssocID="{543C1234-2A0E-43AE-ABC5-C598F5EDE98A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4849642D-9D62-49D2-BC28-DF0AF7CAF711}" type="pres">
      <dgm:prSet presAssocID="{543C1234-2A0E-43AE-ABC5-C598F5EDE98A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E8EDAF5C-37F8-40A5-9C74-41E1289AC874}" type="pres">
      <dgm:prSet presAssocID="{543C1234-2A0E-43AE-ABC5-C598F5EDE98A}" presName="background4" presStyleLbl="node4" presStyleIdx="15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3EC4C389-0837-43CB-9C6B-C9923EF1CA89}" type="pres">
      <dgm:prSet presAssocID="{543C1234-2A0E-43AE-ABC5-C598F5EDE98A}" presName="text4" presStyleLbl="fgAcc4" presStyleIdx="15" presStyleCnt="24" custScaleX="207750" custScaleY="563627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362B1B3A-D7E0-40B8-BA90-7F8BA3FE6C54}" type="pres">
      <dgm:prSet presAssocID="{543C1234-2A0E-43AE-ABC5-C598F5EDE98A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663280A5-869E-4C31-A3BB-927E45AA1AE9}" type="pres">
      <dgm:prSet presAssocID="{D51942BE-6251-4513-906F-AE47012C1D9C}" presName="Name17" presStyleLbl="parChTrans1D3" presStyleIdx="8" presStyleCnt="16"/>
      <dgm:spPr/>
    </dgm:pt>
    <dgm:pt modelId="{52F88320-C0E5-40FF-9811-36BA90005296}" type="pres">
      <dgm:prSet presAssocID="{68479D48-286F-41FA-8E92-973E54CCE523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BCFC79A-0503-4AFF-8B07-CD6882C7C979}" type="pres">
      <dgm:prSet presAssocID="{68479D48-286F-41FA-8E92-973E54CCE523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9FB0530-84DD-464D-AEE4-531230F704E5}" type="pres">
      <dgm:prSet presAssocID="{68479D48-286F-41FA-8E92-973E54CCE523}" presName="background3" presStyleLbl="node3" presStyleIdx="8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41E61CB9-EB6F-46B8-8C0A-4C3855987650}" type="pres">
      <dgm:prSet presAssocID="{68479D48-286F-41FA-8E92-973E54CCE523}" presName="text3" presStyleLbl="fgAcc3" presStyleIdx="8" presStyleCnt="16" custScaleX="144744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82F2E05A-6675-4D67-9C9D-B3095279DFEA}" type="pres">
      <dgm:prSet presAssocID="{68479D48-286F-41FA-8E92-973E54CCE523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E591995-3DB7-4B51-95BE-4FEF7815C600}" type="pres">
      <dgm:prSet presAssocID="{C707CC40-0FAC-4F6A-BE50-D1F03ED01764}" presName="Name23" presStyleLbl="parChTrans1D4" presStyleIdx="16" presStyleCnt="24"/>
      <dgm:spPr/>
    </dgm:pt>
    <dgm:pt modelId="{3AA3A9CC-61BF-45C2-92C1-36539BA7EC30}" type="pres">
      <dgm:prSet presAssocID="{A6A69EE2-98BE-4AD0-B36F-2FDF5A5565A9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B3164842-BDFB-4C77-8E3A-E5E7E3ECB8A4}" type="pres">
      <dgm:prSet presAssocID="{A6A69EE2-98BE-4AD0-B36F-2FDF5A5565A9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3FE3D553-9C7B-4407-A4F9-16B032FE2799}" type="pres">
      <dgm:prSet presAssocID="{A6A69EE2-98BE-4AD0-B36F-2FDF5A5565A9}" presName="background4" presStyleLbl="node4" presStyleIdx="16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D580CC25-2145-456D-A324-D0756F9DE422}" type="pres">
      <dgm:prSet presAssocID="{A6A69EE2-98BE-4AD0-B36F-2FDF5A5565A9}" presName="text4" presStyleLbl="fgAcc4" presStyleIdx="16" presStyleCnt="24" custScaleX="207750" custScaleY="563627" custLinFactY="100000" custLinFactNeighborX="-57471" custLinFactNeighborY="172203">
        <dgm:presLayoutVars>
          <dgm:chPref val="3"/>
        </dgm:presLayoutVars>
      </dgm:prSet>
      <dgm:spPr/>
    </dgm:pt>
    <dgm:pt modelId="{B274216D-4068-4878-8AAC-F74F971E6AB2}" type="pres">
      <dgm:prSet presAssocID="{A6A69EE2-98BE-4AD0-B36F-2FDF5A5565A9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2F2C7E6-33F9-4DAB-9D8F-ABEF7647AAC6}" type="pres">
      <dgm:prSet presAssocID="{2A4C8F14-7BBB-4505-956A-99C54E931AF4}" presName="Name17" presStyleLbl="parChTrans1D3" presStyleIdx="9" presStyleCnt="16"/>
      <dgm:spPr/>
    </dgm:pt>
    <dgm:pt modelId="{81D7C221-088A-4F0F-AFAC-BF8E8B4CD017}" type="pres">
      <dgm:prSet presAssocID="{DBF5CF1A-013A-4385-949B-35804C4316A7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420A1D2B-668B-47A8-92D3-C8C830E24C4C}" type="pres">
      <dgm:prSet presAssocID="{DBF5CF1A-013A-4385-949B-35804C4316A7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4A8E93D-AF5F-40A7-A825-367500CCC2A2}" type="pres">
      <dgm:prSet presAssocID="{DBF5CF1A-013A-4385-949B-35804C4316A7}" presName="background3" presStyleLbl="node3" presStyleIdx="9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DC3BE6F0-1DE6-4F5D-98E3-BED2D6B43E65}" type="pres">
      <dgm:prSet presAssocID="{DBF5CF1A-013A-4385-949B-35804C4316A7}" presName="text3" presStyleLbl="fgAcc3" presStyleIdx="9" presStyleCnt="16" custScaleX="144744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1D264A1E-63C1-401F-A479-F830AF9FA3DB}" type="pres">
      <dgm:prSet presAssocID="{DBF5CF1A-013A-4385-949B-35804C4316A7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8C696A0-D45E-4E3A-824A-655B9A5BE741}" type="pres">
      <dgm:prSet presAssocID="{D8B096E5-3BA5-45A6-B56B-8C98F2241AB5}" presName="Name23" presStyleLbl="parChTrans1D4" presStyleIdx="17" presStyleCnt="24"/>
      <dgm:spPr/>
    </dgm:pt>
    <dgm:pt modelId="{571E2C21-900A-495A-9DA2-6CF40BC59AA7}" type="pres">
      <dgm:prSet presAssocID="{6F714029-FE7C-4E6B-835D-E1AAA42EA0C7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5D5FAD5-43A8-4442-B091-ED62F652B972}" type="pres">
      <dgm:prSet presAssocID="{6F714029-FE7C-4E6B-835D-E1AAA42EA0C7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2BCB357-4EA8-47B2-A6C3-40BD994B1D03}" type="pres">
      <dgm:prSet presAssocID="{6F714029-FE7C-4E6B-835D-E1AAA42EA0C7}" presName="background4" presStyleLbl="node4" presStyleIdx="17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937C5ED8-7BEC-4C05-9A65-1D23DB5592AF}" type="pres">
      <dgm:prSet presAssocID="{6F714029-FE7C-4E6B-835D-E1AAA42EA0C7}" presName="text4" presStyleLbl="fgAcc4" presStyleIdx="17" presStyleCnt="24" custScaleX="207750" custScaleY="563627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E6F2F48C-A42A-4EC8-8BC3-9F2DC32EB87C}" type="pres">
      <dgm:prSet presAssocID="{6F714029-FE7C-4E6B-835D-E1AAA42EA0C7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AD426635-D501-43A4-AD6F-59512C0A1A44}" type="pres">
      <dgm:prSet presAssocID="{199DC827-FE92-4C68-BB64-48015BF6E3C5}" presName="Name17" presStyleLbl="parChTrans1D3" presStyleIdx="10" presStyleCnt="16"/>
      <dgm:spPr/>
    </dgm:pt>
    <dgm:pt modelId="{3D198B1E-52A1-4C78-8436-53D04D393832}" type="pres">
      <dgm:prSet presAssocID="{263B38FE-BB2B-4022-B67F-1E8D3FFE3153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AB479F9C-DD10-4577-BC12-87F4C85F446C}" type="pres">
      <dgm:prSet presAssocID="{263B38FE-BB2B-4022-B67F-1E8D3FFE3153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760C921A-0B7F-4FAE-9548-D8B7725A30DA}" type="pres">
      <dgm:prSet presAssocID="{263B38FE-BB2B-4022-B67F-1E8D3FFE3153}" presName="background3" presStyleLbl="node3" presStyleIdx="10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F05CEF1E-FC93-4B3A-BF9E-3F9A2EC274AE}" type="pres">
      <dgm:prSet presAssocID="{263B38FE-BB2B-4022-B67F-1E8D3FFE3153}" presName="text3" presStyleLbl="fgAcc3" presStyleIdx="10" presStyleCnt="16" custScaleX="206870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1DD8CDA9-FDF3-4CE7-A84A-32F49EA7ABAA}" type="pres">
      <dgm:prSet presAssocID="{263B38FE-BB2B-4022-B67F-1E8D3FFE3153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EC79068F-1872-4DAD-A00D-B6A347BFBD1D}" type="pres">
      <dgm:prSet presAssocID="{52BA26DB-7D72-429E-AD09-432EF10B3543}" presName="Name23" presStyleLbl="parChTrans1D4" presStyleIdx="18" presStyleCnt="24"/>
      <dgm:spPr/>
    </dgm:pt>
    <dgm:pt modelId="{A719312E-8C69-4DC1-9AEB-54642D62F33E}" type="pres">
      <dgm:prSet presAssocID="{CE6BF585-6441-48E6-9CB3-63AE43189832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31DD99F-01B1-4D64-9350-5954D11F5F7B}" type="pres">
      <dgm:prSet presAssocID="{CE6BF585-6441-48E6-9CB3-63AE43189832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00A14A9-C08E-4D39-B271-7B62C1B719EB}" type="pres">
      <dgm:prSet presAssocID="{CE6BF585-6441-48E6-9CB3-63AE43189832}" presName="background4" presStyleLbl="node4" presStyleIdx="18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EDB1F31B-90AA-43A5-AC2C-F3EFBB0C0DF0}" type="pres">
      <dgm:prSet presAssocID="{CE6BF585-6441-48E6-9CB3-63AE43189832}" presName="text4" presStyleLbl="fgAcc4" presStyleIdx="18" presStyleCnt="24" custScaleX="207750" custScaleY="909742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EE95D34D-C6F1-4B1A-A84B-5855C444DC12}" type="pres">
      <dgm:prSet presAssocID="{CE6BF585-6441-48E6-9CB3-63AE43189832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ADACFDB4-3BFC-44ED-BAAD-FDD24B749022}" type="pres">
      <dgm:prSet presAssocID="{FDF558D2-E4E2-4697-AE22-27339FA052D8}" presName="Name17" presStyleLbl="parChTrans1D3" presStyleIdx="11" presStyleCnt="16"/>
      <dgm:spPr/>
      <dgm:t>
        <a:bodyPr/>
        <a:lstStyle/>
        <a:p>
          <a:endParaRPr lang="es-ES"/>
        </a:p>
      </dgm:t>
    </dgm:pt>
    <dgm:pt modelId="{3344C5CF-D639-463E-9F4F-7C7979F423D4}" type="pres">
      <dgm:prSet presAssocID="{D8322614-15FE-46D3-B693-1D4519BEEE31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178E0818-F2DB-4171-9349-9F7B2894A821}" type="pres">
      <dgm:prSet presAssocID="{D8322614-15FE-46D3-B693-1D4519BEEE31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0C95BE84-A8ED-4BF2-A822-CF41782D2D4B}" type="pres">
      <dgm:prSet presAssocID="{D8322614-15FE-46D3-B693-1D4519BEEE31}" presName="background3" presStyleLbl="node3" presStyleIdx="11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B712C9C8-875D-4DA7-812B-7B4AC6B919FE}" type="pres">
      <dgm:prSet presAssocID="{D8322614-15FE-46D3-B693-1D4519BEEE31}" presName="text3" presStyleLbl="fgAcc3" presStyleIdx="11" presStyleCnt="16" custScaleX="167333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185A78FC-A9D5-4BA8-AE44-B1E08F02D994}" type="pres">
      <dgm:prSet presAssocID="{D8322614-15FE-46D3-B693-1D4519BEEE31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E56E886-88FC-47E4-B321-B097131A0AA4}" type="pres">
      <dgm:prSet presAssocID="{0F44BAA4-65AE-4545-8C90-FDE4B1C5F543}" presName="Name23" presStyleLbl="parChTrans1D4" presStyleIdx="19" presStyleCnt="24"/>
      <dgm:spPr/>
    </dgm:pt>
    <dgm:pt modelId="{D3D62870-76D6-4D95-9A0D-2DAC4219B2A1}" type="pres">
      <dgm:prSet presAssocID="{4B4EA2E9-B993-4008-A1B9-A0B8846A206E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0BBE9CB7-7F5B-4C93-8B32-C887CB0591A3}" type="pres">
      <dgm:prSet presAssocID="{4B4EA2E9-B993-4008-A1B9-A0B8846A206E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55B38B9C-D7BB-4376-B896-E38D6F193350}" type="pres">
      <dgm:prSet presAssocID="{4B4EA2E9-B993-4008-A1B9-A0B8846A206E}" presName="background4" presStyleLbl="node4" presStyleIdx="19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579ABCC9-B2CD-433F-B29B-385BBDA516D8}" type="pres">
      <dgm:prSet presAssocID="{4B4EA2E9-B993-4008-A1B9-A0B8846A206E}" presName="text4" presStyleLbl="fgAcc4" presStyleIdx="19" presStyleCnt="24" custScaleX="207750" custScaleY="1065699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DBCB4968-9076-4CDC-B81A-A5ECB94BE5CF}" type="pres">
      <dgm:prSet presAssocID="{4B4EA2E9-B993-4008-A1B9-A0B8846A206E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DAE954CE-76F7-4577-BBFF-446CD03E4E13}" type="pres">
      <dgm:prSet presAssocID="{DF8CD123-1173-4864-B6D2-836A19901E02}" presName="Name17" presStyleLbl="parChTrans1D3" presStyleIdx="12" presStyleCnt="16"/>
      <dgm:spPr/>
    </dgm:pt>
    <dgm:pt modelId="{2CE78A4F-2748-44E8-ADB1-AFD3880D16F6}" type="pres">
      <dgm:prSet presAssocID="{A3A63EDA-9838-4F10-ABA7-399B3A7D5C75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C278DB56-5036-438C-A79E-735A44F6F637}" type="pres">
      <dgm:prSet presAssocID="{A3A63EDA-9838-4F10-ABA7-399B3A7D5C75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3EBE042-F56B-4D98-8D08-A2CBAD82647D}" type="pres">
      <dgm:prSet presAssocID="{A3A63EDA-9838-4F10-ABA7-399B3A7D5C75}" presName="background3" presStyleLbl="node3" presStyleIdx="12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1BB358E5-735D-4AEB-B0DC-768320610119}" type="pres">
      <dgm:prSet presAssocID="{A3A63EDA-9838-4F10-ABA7-399B3A7D5C75}" presName="text3" presStyleLbl="fgAcc3" presStyleIdx="12" presStyleCnt="16" custScaleX="144744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8E61E551-360B-448D-8CA4-27C7A0BFB410}" type="pres">
      <dgm:prSet presAssocID="{A3A63EDA-9838-4F10-ABA7-399B3A7D5C75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3B881594-AD3A-4CF3-9FE5-6AF1640F175F}" type="pres">
      <dgm:prSet presAssocID="{CE70707C-1880-4C75-91DD-64D1EC865E2D}" presName="Name23" presStyleLbl="parChTrans1D4" presStyleIdx="20" presStyleCnt="24"/>
      <dgm:spPr/>
    </dgm:pt>
    <dgm:pt modelId="{34525A11-64C3-4F9F-B94D-F4BAD1599F7F}" type="pres">
      <dgm:prSet presAssocID="{97764320-5645-4153-8775-2FFDC6912662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9B93DEAB-5574-4887-A224-C2257E03EEE7}" type="pres">
      <dgm:prSet presAssocID="{97764320-5645-4153-8775-2FFDC6912662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A3930C52-EC88-49C3-A3B0-2E11CE01E7F1}" type="pres">
      <dgm:prSet presAssocID="{97764320-5645-4153-8775-2FFDC6912662}" presName="background4" presStyleLbl="node4" presStyleIdx="20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369E947C-B900-40ED-8EDA-840545D88301}" type="pres">
      <dgm:prSet presAssocID="{97764320-5645-4153-8775-2FFDC6912662}" presName="text4" presStyleLbl="fgAcc4" presStyleIdx="20" presStyleCnt="24" custScaleX="207750" custScaleY="1221656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D2698163-F596-40DF-B184-650B4D3E98AF}" type="pres">
      <dgm:prSet presAssocID="{97764320-5645-4153-8775-2FFDC6912662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5C2A8F41-94A1-43D6-9B1E-BA3FD69DA334}" type="pres">
      <dgm:prSet presAssocID="{EE15BCC1-EA2C-415B-A6B2-485FD601984A}" presName="Name17" presStyleLbl="parChTrans1D3" presStyleIdx="13" presStyleCnt="16"/>
      <dgm:spPr/>
    </dgm:pt>
    <dgm:pt modelId="{ADAFBC95-BA38-4150-941D-586C63CB17EE}" type="pres">
      <dgm:prSet presAssocID="{0DFE7323-A313-49BA-90A8-7AC7FEF0EDC0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19C1A9AD-3BA9-4630-8C30-386D1191BE40}" type="pres">
      <dgm:prSet presAssocID="{0DFE7323-A313-49BA-90A8-7AC7FEF0EDC0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142222EF-17BE-4BD1-8AE4-B075790E9ED9}" type="pres">
      <dgm:prSet presAssocID="{0DFE7323-A313-49BA-90A8-7AC7FEF0EDC0}" presName="background3" presStyleLbl="node3" presStyleIdx="13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6304873D-23D7-4B5F-8EBF-A2C0967A1D7C}" type="pres">
      <dgm:prSet presAssocID="{0DFE7323-A313-49BA-90A8-7AC7FEF0EDC0}" presName="text3" presStyleLbl="fgAcc3" presStyleIdx="13" presStyleCnt="16" custScaleX="144744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0C78882C-C88E-4CE3-8291-85C4B8259E11}" type="pres">
      <dgm:prSet presAssocID="{0DFE7323-A313-49BA-90A8-7AC7FEF0EDC0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069855E-60D8-4DF1-AD51-8E2727F998D6}" type="pres">
      <dgm:prSet presAssocID="{FB2901B7-3656-4E9E-A480-C4074509851F}" presName="Name23" presStyleLbl="parChTrans1D4" presStyleIdx="21" presStyleCnt="24"/>
      <dgm:spPr/>
    </dgm:pt>
    <dgm:pt modelId="{5C83C36B-0B83-48BE-909E-84FAA5CA0D99}" type="pres">
      <dgm:prSet presAssocID="{1D31FDFB-9D85-40BC-990E-1D446526FADE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90BF03F7-B669-425A-AA57-937712C3ECAA}" type="pres">
      <dgm:prSet presAssocID="{1D31FDFB-9D85-40BC-990E-1D446526FADE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31DAA3B0-283F-42B3-BC98-C83AC4ECB821}" type="pres">
      <dgm:prSet presAssocID="{1D31FDFB-9D85-40BC-990E-1D446526FADE}" presName="background4" presStyleLbl="node4" presStyleIdx="21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1B2D9562-ACC8-4803-BAC7-B4C7647B7E72}" type="pres">
      <dgm:prSet presAssocID="{1D31FDFB-9D85-40BC-990E-1D446526FADE}" presName="text4" presStyleLbl="fgAcc4" presStyleIdx="21" presStyleCnt="24" custScaleX="207750" custScaleY="563627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97CD3FF0-CD4A-4D6A-8417-E124400F2EE6}" type="pres">
      <dgm:prSet presAssocID="{1D31FDFB-9D85-40BC-990E-1D446526FADE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608FFE9-7FF8-4900-92C8-064F7382AC4A}" type="pres">
      <dgm:prSet presAssocID="{38B8E7B0-CF23-4BFA-A1A8-593FB10C2391}" presName="Name17" presStyleLbl="parChTrans1D3" presStyleIdx="14" presStyleCnt="16"/>
      <dgm:spPr/>
    </dgm:pt>
    <dgm:pt modelId="{E3E87FAA-87F8-4511-98C1-A9D5B18AEB81}" type="pres">
      <dgm:prSet presAssocID="{BA6A3A70-7430-4C5D-8ED3-BFC38722498B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31B10704-440B-4CCC-95F7-C2E63534E56A}" type="pres">
      <dgm:prSet presAssocID="{BA6A3A70-7430-4C5D-8ED3-BFC38722498B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188E37A9-6516-497B-B7BD-19C555DB4819}" type="pres">
      <dgm:prSet presAssocID="{BA6A3A70-7430-4C5D-8ED3-BFC38722498B}" presName="background3" presStyleLbl="node3" presStyleIdx="14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7EF6F5FF-E6F2-4A9C-8A5E-C862B250F888}" type="pres">
      <dgm:prSet presAssocID="{BA6A3A70-7430-4C5D-8ED3-BFC38722498B}" presName="text3" presStyleLbl="fgAcc3" presStyleIdx="14" presStyleCnt="16" custScaleX="178998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1AD8FEB1-8421-400F-97F0-07872B3B425A}" type="pres">
      <dgm:prSet presAssocID="{BA6A3A70-7430-4C5D-8ED3-BFC38722498B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79DC1397-D802-4B83-A4A2-BA9A18773FE5}" type="pres">
      <dgm:prSet presAssocID="{B846130F-BF03-4801-B4AA-26F72BDB4660}" presName="Name23" presStyleLbl="parChTrans1D4" presStyleIdx="22" presStyleCnt="24"/>
      <dgm:spPr/>
    </dgm:pt>
    <dgm:pt modelId="{8D634F2D-F342-4673-B952-63C7020D8E2E}" type="pres">
      <dgm:prSet presAssocID="{38AD728A-C5AA-4DE9-B48F-A5A10220E978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8F22837-016D-4720-BE98-3ADA316EB3C0}" type="pres">
      <dgm:prSet presAssocID="{38AD728A-C5AA-4DE9-B48F-A5A10220E978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E9D9860-B652-4D88-A4F3-1122C2DD7398}" type="pres">
      <dgm:prSet presAssocID="{38AD728A-C5AA-4DE9-B48F-A5A10220E978}" presName="background4" presStyleLbl="node4" presStyleIdx="22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B7009C1A-D76D-45DB-A161-1DB39810F482}" type="pres">
      <dgm:prSet presAssocID="{38AD728A-C5AA-4DE9-B48F-A5A10220E978}" presName="text4" presStyleLbl="fgAcc4" presStyleIdx="22" presStyleCnt="24" custScaleX="207750" custScaleY="563627" custLinFactY="100000" custLinFactNeighborX="-57471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B9484ECC-8752-4783-8045-EB7282D7DD5C}" type="pres">
      <dgm:prSet presAssocID="{38AD728A-C5AA-4DE9-B48F-A5A10220E978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E6456BF-5096-42A4-B6F4-45B17B093993}" type="pres">
      <dgm:prSet presAssocID="{7E8F0CBF-182C-4F1D-A22C-BAAC523115CF}" presName="Name17" presStyleLbl="parChTrans1D3" presStyleIdx="15" presStyleCnt="16"/>
      <dgm:spPr/>
    </dgm:pt>
    <dgm:pt modelId="{ECCE43F7-B60C-4E06-BD12-3864CDABE1F3}" type="pres">
      <dgm:prSet presAssocID="{9D9B81E1-8471-41FF-AD70-65CD9081D305}" presName="hierRoot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D337167F-AC9A-47CA-BD7C-69E67CEFAFFD}" type="pres">
      <dgm:prSet presAssocID="{9D9B81E1-8471-41FF-AD70-65CD9081D305}" presName="composite3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984E0BF3-16AE-420C-AD96-F2A3F96F4F48}" type="pres">
      <dgm:prSet presAssocID="{9D9B81E1-8471-41FF-AD70-65CD9081D305}" presName="background3" presStyleLbl="node3" presStyleIdx="15" presStyleCnt="16"/>
      <dgm:spPr>
        <a:scene3d>
          <a:camera prst="orthographicFront"/>
          <a:lightRig rig="threePt" dir="t"/>
        </a:scene3d>
        <a:sp3d>
          <a:bevelT/>
        </a:sp3d>
      </dgm:spPr>
    </dgm:pt>
    <dgm:pt modelId="{1E1FAF6F-A881-4A05-A6B1-179FE3EA1CA0}" type="pres">
      <dgm:prSet presAssocID="{9D9B81E1-8471-41FF-AD70-65CD9081D305}" presName="text3" presStyleLbl="fgAcc3" presStyleIdx="15" presStyleCnt="16" custScaleX="201873" custScaleY="266835" custLinFactY="-41909" custLinFactNeighborX="14669" custLinFactNeighborY="-100000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C11C8369-0C1D-44BD-9630-FE587D4E647A}" type="pres">
      <dgm:prSet presAssocID="{9D9B81E1-8471-41FF-AD70-65CD9081D305}" presName="hierChild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F899229E-78A3-4B8E-AF67-F53E55DE34FC}" type="pres">
      <dgm:prSet presAssocID="{134564D7-1571-4342-B14C-47AF18EAFED9}" presName="Name23" presStyleLbl="parChTrans1D4" presStyleIdx="23" presStyleCnt="24"/>
      <dgm:spPr/>
    </dgm:pt>
    <dgm:pt modelId="{37428686-E844-4EB8-8233-8184CF398C21}" type="pres">
      <dgm:prSet presAssocID="{AC52966D-0903-4C04-83C5-2A2D3B23C12F}" presName="hierRoot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8DA81610-675A-4A41-AEAC-E099F6D58486}" type="pres">
      <dgm:prSet presAssocID="{AC52966D-0903-4C04-83C5-2A2D3B23C12F}" presName="composite4" presStyleCnt="0"/>
      <dgm:spPr>
        <a:scene3d>
          <a:camera prst="orthographicFront"/>
          <a:lightRig rig="threePt" dir="t"/>
        </a:scene3d>
        <a:sp3d>
          <a:bevelT/>
        </a:sp3d>
      </dgm:spPr>
    </dgm:pt>
    <dgm:pt modelId="{1110A624-5199-4D04-AA72-25C8CB990CDF}" type="pres">
      <dgm:prSet presAssocID="{AC52966D-0903-4C04-83C5-2A2D3B23C12F}" presName="background4" presStyleLbl="node4" presStyleIdx="23" presStyleCnt="24"/>
      <dgm:spPr>
        <a:scene3d>
          <a:camera prst="orthographicFront"/>
          <a:lightRig rig="threePt" dir="t"/>
        </a:scene3d>
        <a:sp3d>
          <a:bevelT/>
        </a:sp3d>
      </dgm:spPr>
    </dgm:pt>
    <dgm:pt modelId="{E35B8D17-F720-466E-B031-ECC731C0759F}" type="pres">
      <dgm:prSet presAssocID="{AC52966D-0903-4C04-83C5-2A2D3B23C12F}" presName="text4" presStyleLbl="fgAcc4" presStyleIdx="23" presStyleCnt="24" custScaleX="207750" custScaleY="563627" custLinFactY="100000" custLinFactNeighborX="-70216" custLinFactNeighborY="172203">
        <dgm:presLayoutVars>
          <dgm:chPref val="3"/>
        </dgm:presLayoutVars>
      </dgm:prSet>
      <dgm:spPr/>
      <dgm:t>
        <a:bodyPr/>
        <a:lstStyle/>
        <a:p>
          <a:endParaRPr lang="es-ES"/>
        </a:p>
      </dgm:t>
    </dgm:pt>
    <dgm:pt modelId="{81878199-BBAB-4BB2-810F-25D81945B8B7}" type="pres">
      <dgm:prSet presAssocID="{AC52966D-0903-4C04-83C5-2A2D3B23C12F}" presName="hierChild5" presStyleCnt="0"/>
      <dgm:spPr>
        <a:scene3d>
          <a:camera prst="orthographicFront"/>
          <a:lightRig rig="threePt" dir="t"/>
        </a:scene3d>
        <a:sp3d>
          <a:bevelT/>
        </a:sp3d>
      </dgm:spPr>
    </dgm:pt>
  </dgm:ptLst>
  <dgm:cxnLst>
    <dgm:cxn modelId="{D562A6CA-AB12-4FF9-99B2-F7A117CE0DF2}" type="presOf" srcId="{46483BBB-48C6-4B33-A69D-E585D5DDB502}" destId="{CF88159F-4D66-4710-884B-6EFD8FC1EF23}" srcOrd="0" destOrd="0" presId="urn:microsoft.com/office/officeart/2005/8/layout/hierarchy1"/>
    <dgm:cxn modelId="{DE84BDAF-073B-473C-9991-5DDE3FCF40B1}" type="presOf" srcId="{BAF7F162-53EA-441A-991E-AB2EA713192E}" destId="{7CC1D379-9DCE-47C9-A754-013584F4DBFD}" srcOrd="0" destOrd="0" presId="urn:microsoft.com/office/officeart/2005/8/layout/hierarchy1"/>
    <dgm:cxn modelId="{31DDD5FD-152A-47AD-B0F4-B7B75CAB80EE}" srcId="{0DFE7323-A313-49BA-90A8-7AC7FEF0EDC0}" destId="{1D31FDFB-9D85-40BC-990E-1D446526FADE}" srcOrd="0" destOrd="0" parTransId="{FB2901B7-3656-4E9E-A480-C4074509851F}" sibTransId="{D0C7D05A-0A14-441E-B200-97EC76FEEAA9}"/>
    <dgm:cxn modelId="{20B30E26-A600-423B-A093-756561CF0AC1}" srcId="{DBF5CF1A-013A-4385-949B-35804C4316A7}" destId="{6F714029-FE7C-4E6B-835D-E1AAA42EA0C7}" srcOrd="0" destOrd="0" parTransId="{D8B096E5-3BA5-45A6-B56B-8C98F2241AB5}" sibTransId="{B7EB0ED0-B9B3-4DDF-BD3A-EEC3BF857E32}"/>
    <dgm:cxn modelId="{470F96AF-E99F-4119-9F2B-88B16B0064EF}" type="presOf" srcId="{83564B75-5AF6-43AF-919D-284745DCA14C}" destId="{C6173700-EDC6-4553-9C21-9FDB6212D38C}" srcOrd="0" destOrd="0" presId="urn:microsoft.com/office/officeart/2005/8/layout/hierarchy1"/>
    <dgm:cxn modelId="{0067BB91-1925-477A-9018-3357B2BB0F2D}" type="presOf" srcId="{C8D3B896-508B-45A1-A7BD-590CA658C2BA}" destId="{6529AD1B-AD5F-40A7-8F47-B79BFEEB5815}" srcOrd="0" destOrd="0" presId="urn:microsoft.com/office/officeart/2005/8/layout/hierarchy1"/>
    <dgm:cxn modelId="{B810F465-ECD1-442F-860A-87FAD2DB3FD1}" type="presOf" srcId="{38B8E7B0-CF23-4BFA-A1A8-593FB10C2391}" destId="{F608FFE9-7FF8-4900-92C8-064F7382AC4A}" srcOrd="0" destOrd="0" presId="urn:microsoft.com/office/officeart/2005/8/layout/hierarchy1"/>
    <dgm:cxn modelId="{53F590FB-8DCE-4021-98AC-9FBF3ABF250F}" type="presOf" srcId="{E8FEBE54-4566-44B6-BAFA-613EF2948CC6}" destId="{DF960733-4F8C-49E3-AAD7-147C33DAA071}" srcOrd="0" destOrd="0" presId="urn:microsoft.com/office/officeart/2005/8/layout/hierarchy1"/>
    <dgm:cxn modelId="{95156C20-88CA-4EA9-9D2F-296B057BF70D}" type="presOf" srcId="{360ED2C4-99B3-44A3-803A-1B521C1358C7}" destId="{0CC51102-0C35-4C27-969D-5DDA24AB5205}" srcOrd="0" destOrd="0" presId="urn:microsoft.com/office/officeart/2005/8/layout/hierarchy1"/>
    <dgm:cxn modelId="{5140BBB2-7174-43A5-9BD5-59262CA1ABF7}" type="presOf" srcId="{52BA26DB-7D72-429E-AD09-432EF10B3543}" destId="{EC79068F-1872-4DAD-A00D-B6A347BFBD1D}" srcOrd="0" destOrd="0" presId="urn:microsoft.com/office/officeart/2005/8/layout/hierarchy1"/>
    <dgm:cxn modelId="{AEE8750B-119B-41C4-BD45-3FA4982F45B1}" type="presOf" srcId="{75A95FB0-C629-4D6A-8C3F-1E56D801E976}" destId="{58C61E11-8CDF-4319-BC76-6A4CD4C3760F}" srcOrd="0" destOrd="0" presId="urn:microsoft.com/office/officeart/2005/8/layout/hierarchy1"/>
    <dgm:cxn modelId="{9954DAA6-CAFE-428B-BFB6-F2425571B6AF}" srcId="{FD1E7418-8437-4555-AC7E-65E439D60753}" destId="{C2C2A8BF-D6CC-470A-9FB6-34CC702C1955}" srcOrd="5" destOrd="0" parTransId="{C8D3B896-508B-45A1-A7BD-590CA658C2BA}" sibTransId="{9D235BC9-0F2D-4CC3-8E8D-90B5929BC292}"/>
    <dgm:cxn modelId="{AF37A92C-04E3-4A8A-BFD3-63A9F8F1D96C}" type="presOf" srcId="{952F6B16-E21A-4191-AD1F-989B66C9729D}" destId="{59B8C902-7774-41EA-9537-82DDF39661F7}" srcOrd="0" destOrd="0" presId="urn:microsoft.com/office/officeart/2005/8/layout/hierarchy1"/>
    <dgm:cxn modelId="{EB97E247-A28E-41CA-BB5E-F5D619AD8067}" type="presOf" srcId="{4206767F-3018-4243-B3F4-0A0DCE24753C}" destId="{DAEFC64E-340D-4557-B2FF-808F5ED7A412}" srcOrd="0" destOrd="0" presId="urn:microsoft.com/office/officeart/2005/8/layout/hierarchy1"/>
    <dgm:cxn modelId="{B7249185-0FDB-4C6B-95C9-2324C9E70F4C}" type="presOf" srcId="{2EABF473-EEE2-47BC-9DD5-8B063CEFB21A}" destId="{2E9A5333-984D-488F-8BD2-E8B6A0FC3E8D}" srcOrd="0" destOrd="0" presId="urn:microsoft.com/office/officeart/2005/8/layout/hierarchy1"/>
    <dgm:cxn modelId="{16A3B45C-330B-471A-83F6-DCA613EAA4A2}" srcId="{FD1E7418-8437-4555-AC7E-65E439D60753}" destId="{69CBC8D8-C6AA-4F2F-8729-C96CC9AEACB3}" srcOrd="0" destOrd="0" parTransId="{C2A06CDF-ECBE-49BF-A9EC-97EB4049688E}" sibTransId="{190F312A-EE26-4FCB-B60D-719ABDDE07DD}"/>
    <dgm:cxn modelId="{D6300B07-4CA2-44ED-8E16-2891C87BD351}" srcId="{2EABF473-EEE2-47BC-9DD5-8B063CEFB21A}" destId="{54EDAD6A-BE42-441C-BD25-77FEE66383A8}" srcOrd="4" destOrd="0" parTransId="{92DED8BE-8CE1-4F34-804A-2AB8C8770AEB}" sibTransId="{66681AC2-ACC1-483E-B486-0B85476F1CBD}"/>
    <dgm:cxn modelId="{E64AB2B8-4A22-48D4-AC26-7E9C5BFAB9A2}" type="presOf" srcId="{2B605927-511E-4380-B661-B974307A197A}" destId="{75E1769C-BF56-4589-AEF7-4430B67B3239}" srcOrd="0" destOrd="0" presId="urn:microsoft.com/office/officeart/2005/8/layout/hierarchy1"/>
    <dgm:cxn modelId="{DAAFAD6B-31BC-4C88-BE0C-B78114ABB806}" srcId="{2EABF473-EEE2-47BC-9DD5-8B063CEFB21A}" destId="{A27D0F0D-9AEB-4D21-83ED-4745027AFF1D}" srcOrd="1" destOrd="0" parTransId="{7E6330C1-3089-4A15-9DF5-826115C2544D}" sibTransId="{4137FA13-CEAB-449C-8255-8F9E072994E1}"/>
    <dgm:cxn modelId="{E9A6EC25-D57B-4032-BD8E-900A00F7425B}" type="presOf" srcId="{6C26FB66-5D2D-4D5E-ACFA-07A0ED281C89}" destId="{78252F72-726D-43A0-907C-7585D013D35A}" srcOrd="0" destOrd="0" presId="urn:microsoft.com/office/officeart/2005/8/layout/hierarchy1"/>
    <dgm:cxn modelId="{12BBA2D6-9DCC-42C3-9F62-43C8386A08B9}" srcId="{2EABF473-EEE2-47BC-9DD5-8B063CEFB21A}" destId="{595A547E-EE42-496C-B71F-8C0CD9CFB1C9}" srcOrd="2" destOrd="0" parTransId="{7217C5BC-65F9-408F-A5BC-57D846D9AACE}" sibTransId="{C901B9C4-014C-43FB-A9C7-98B5BF3D8068}"/>
    <dgm:cxn modelId="{56ED8B45-22FD-4F4B-B6C7-FFBA54F8A959}" srcId="{BA6A3A70-7430-4C5D-8ED3-BFC38722498B}" destId="{38AD728A-C5AA-4DE9-B48F-A5A10220E978}" srcOrd="0" destOrd="0" parTransId="{B846130F-BF03-4801-B4AA-26F72BDB4660}" sibTransId="{11DD2875-8711-44AE-8F27-332600DBEC2B}"/>
    <dgm:cxn modelId="{E89C8F3C-0D9E-4914-9B99-D1B56D20527A}" srcId="{9F36809A-6676-47BD-A641-929261A14D47}" destId="{00E15587-5BB7-4738-A145-249B91ECF489}" srcOrd="0" destOrd="0" parTransId="{A81905FA-4DED-4AAC-9378-8E0E384BACF5}" sibTransId="{E530C08B-DE26-4E9B-85DE-D40C6BB743D1}"/>
    <dgm:cxn modelId="{C140BCCE-765B-4D84-ACF2-324DF7D3BE97}" type="presOf" srcId="{543C1234-2A0E-43AE-ABC5-C598F5EDE98A}" destId="{3EC4C389-0837-43CB-9C6B-C9923EF1CA89}" srcOrd="0" destOrd="0" presId="urn:microsoft.com/office/officeart/2005/8/layout/hierarchy1"/>
    <dgm:cxn modelId="{E9454D32-905C-42A6-8BEF-68AD91497637}" type="presOf" srcId="{7217C5BC-65F9-408F-A5BC-57D846D9AACE}" destId="{D024D994-8950-4B4E-A05D-B4A2E06960C9}" srcOrd="0" destOrd="0" presId="urn:microsoft.com/office/officeart/2005/8/layout/hierarchy1"/>
    <dgm:cxn modelId="{5A732004-74F0-42A6-B578-3856AD6BA2FC}" srcId="{A27D0F0D-9AEB-4D21-83ED-4745027AFF1D}" destId="{215036F4-CDCF-4BB2-A325-3F1E63C9056C}" srcOrd="0" destOrd="0" parTransId="{D3418D23-83EB-4A7A-B913-2137A73E7B86}" sibTransId="{CADFCA11-2C45-4499-81D9-DC591EEDBC0E}"/>
    <dgm:cxn modelId="{02E66B62-80B6-40CE-B554-3001A2BFA443}" type="presOf" srcId="{D51942BE-6251-4513-906F-AE47012C1D9C}" destId="{663280A5-869E-4C31-A3BB-927E45AA1AE9}" srcOrd="0" destOrd="0" presId="urn:microsoft.com/office/officeart/2005/8/layout/hierarchy1"/>
    <dgm:cxn modelId="{E7A4902A-0F28-456B-B049-DDFDBD3F3C0A}" type="presOf" srcId="{E5F73C28-6110-40EB-A992-C5F175675A82}" destId="{19144480-2D62-4BB5-95B3-0A91CFFCC424}" srcOrd="0" destOrd="0" presId="urn:microsoft.com/office/officeart/2005/8/layout/hierarchy1"/>
    <dgm:cxn modelId="{590DA485-107C-467E-A0BA-5F205BD026B3}" type="presOf" srcId="{C2C2A8BF-D6CC-470A-9FB6-34CC702C1955}" destId="{DE083D7E-B0F0-49FA-9088-A0C7D8A78F5A}" srcOrd="0" destOrd="0" presId="urn:microsoft.com/office/officeart/2005/8/layout/hierarchy1"/>
    <dgm:cxn modelId="{BBFB9102-114A-4F23-B113-4B0857E2F5AA}" srcId="{FD1E7418-8437-4555-AC7E-65E439D60753}" destId="{A3A63EDA-9838-4F10-ABA7-399B3A7D5C75}" srcOrd="10" destOrd="0" parTransId="{DF8CD123-1173-4864-B6D2-836A19901E02}" sibTransId="{A91CC2AE-B646-4050-A670-6A9428F17E2E}"/>
    <dgm:cxn modelId="{6DB55C5C-5263-48E2-9CCA-3CA0821F7A84}" type="presOf" srcId="{69CBC8D8-C6AA-4F2F-8729-C96CC9AEACB3}" destId="{A8798C8F-F377-4D5E-A6DD-974E30F9C598}" srcOrd="0" destOrd="0" presId="urn:microsoft.com/office/officeart/2005/8/layout/hierarchy1"/>
    <dgm:cxn modelId="{54548BC7-8C99-4DBE-A0D0-10CAAAABF83A}" srcId="{68479D48-286F-41FA-8E92-973E54CCE523}" destId="{A6A69EE2-98BE-4AD0-B36F-2FDF5A5565A9}" srcOrd="0" destOrd="0" parTransId="{C707CC40-0FAC-4F6A-BE50-D1F03ED01764}" sibTransId="{B5C22754-31D9-46A8-8DB5-463EB5033685}"/>
    <dgm:cxn modelId="{043EDF9C-634B-4883-AFA3-357F5DF1F313}" type="presOf" srcId="{EE15BCC1-EA2C-415B-A6B2-485FD601984A}" destId="{5C2A8F41-94A1-43D6-9B1E-BA3FD69DA334}" srcOrd="0" destOrd="0" presId="urn:microsoft.com/office/officeart/2005/8/layout/hierarchy1"/>
    <dgm:cxn modelId="{B401FEEA-6733-46AB-ACDD-E13AF2FF8186}" type="presOf" srcId="{B18A884D-78F9-4D16-9CBE-E8543212DEF8}" destId="{E05B70A1-BC46-43AA-845C-99808E6F7792}" srcOrd="0" destOrd="0" presId="urn:microsoft.com/office/officeart/2005/8/layout/hierarchy1"/>
    <dgm:cxn modelId="{EB2A0692-A3F6-4258-889C-A1B6A9587474}" srcId="{BEAC07B9-4A25-453A-8C6C-59CDB7E1D2FA}" destId="{7D0C798A-A06C-43D4-A3F2-1BC96A2C53E1}" srcOrd="0" destOrd="0" parTransId="{C8422149-9722-4D88-A36E-EBA146F4990E}" sibTransId="{62988828-3442-4DE9-9D49-DE4D36A3EB19}"/>
    <dgm:cxn modelId="{FAC5959F-03CF-4FB6-9FB7-A8093AC3AF5A}" type="presOf" srcId="{7E8F0CBF-182C-4F1D-A22C-BAAC523115CF}" destId="{8E6456BF-5096-42A4-B6F4-45B17B093993}" srcOrd="0" destOrd="0" presId="urn:microsoft.com/office/officeart/2005/8/layout/hierarchy1"/>
    <dgm:cxn modelId="{3572AAAB-088D-4E17-A8BA-3F7B78F6E482}" type="presOf" srcId="{362FC224-600E-4DF2-A324-0316305CBC32}" destId="{A4C1A757-1948-439C-95D7-52DB802A9478}" srcOrd="0" destOrd="0" presId="urn:microsoft.com/office/officeart/2005/8/layout/hierarchy1"/>
    <dgm:cxn modelId="{BDC1930B-5FD5-4E96-876B-7BF1663E0823}" type="presOf" srcId="{92DED8BE-8CE1-4F34-804A-2AB8C8770AEB}" destId="{DEA4A3B4-2D0E-4EB2-ABD4-1357D8603E25}" srcOrd="0" destOrd="0" presId="urn:microsoft.com/office/officeart/2005/8/layout/hierarchy1"/>
    <dgm:cxn modelId="{24343813-DDEE-493A-B5B6-25B18A97DD82}" srcId="{00E15587-5BB7-4738-A145-249B91ECF489}" destId="{2EABF473-EEE2-47BC-9DD5-8B063CEFB21A}" srcOrd="1" destOrd="0" parTransId="{3A706E73-8831-42C3-9C31-BE184F4F74CD}" sibTransId="{4B088FB0-6D3C-4D78-BEB3-7BC56F88F693}"/>
    <dgm:cxn modelId="{215D88A0-4B2F-4004-9483-C0A2A0A01DBA}" type="presOf" srcId="{8B97CA86-28FC-4CC9-ADF0-E084F8A82BEE}" destId="{2C4E4A97-A3D3-4864-84FA-B55630FE6F60}" srcOrd="0" destOrd="0" presId="urn:microsoft.com/office/officeart/2005/8/layout/hierarchy1"/>
    <dgm:cxn modelId="{13E06CA6-E31F-4FFB-A02A-E1B1220C1187}" type="presOf" srcId="{A4E45D21-AFB8-4ABB-B9CD-8189F06728F9}" destId="{B6E9A328-1A14-472B-A4EA-DF04A76F4043}" srcOrd="0" destOrd="0" presId="urn:microsoft.com/office/officeart/2005/8/layout/hierarchy1"/>
    <dgm:cxn modelId="{F20C2303-F748-483C-9CA9-E6EBF35C4F0D}" type="presOf" srcId="{42993ECF-3D70-4F44-8F64-47DB9892452A}" destId="{CA1F7174-9A55-40DF-9275-95D747E00ACD}" srcOrd="0" destOrd="0" presId="urn:microsoft.com/office/officeart/2005/8/layout/hierarchy1"/>
    <dgm:cxn modelId="{9239510D-1097-49F2-8C06-1046DC810A45}" type="presOf" srcId="{BA6A3A70-7430-4C5D-8ED3-BFC38722498B}" destId="{7EF6F5FF-E6F2-4A9C-8A5E-C862B250F888}" srcOrd="0" destOrd="0" presId="urn:microsoft.com/office/officeart/2005/8/layout/hierarchy1"/>
    <dgm:cxn modelId="{A650DF47-9396-49DB-9226-0E36A7F2FFF5}" type="presOf" srcId="{AC52966D-0903-4C04-83C5-2A2D3B23C12F}" destId="{E35B8D17-F720-466E-B031-ECC731C0759F}" srcOrd="0" destOrd="0" presId="urn:microsoft.com/office/officeart/2005/8/layout/hierarchy1"/>
    <dgm:cxn modelId="{37445E8E-81BF-437F-A264-AD621CBD62AF}" srcId="{263B38FE-BB2B-4022-B67F-1E8D3FFE3153}" destId="{CE6BF585-6441-48E6-9CB3-63AE43189832}" srcOrd="0" destOrd="0" parTransId="{52BA26DB-7D72-429E-AD09-432EF10B3543}" sibTransId="{5A1525CA-24CE-4ADD-8C11-8ABD7B4CAA61}"/>
    <dgm:cxn modelId="{655A6ED4-C3FC-4961-8D8E-A272DAEAA43F}" type="presOf" srcId="{595A547E-EE42-496C-B71F-8C0CD9CFB1C9}" destId="{99F908D2-5BB1-4561-8B94-F556424A4B35}" srcOrd="0" destOrd="0" presId="urn:microsoft.com/office/officeart/2005/8/layout/hierarchy1"/>
    <dgm:cxn modelId="{A9C7FCDE-9E0D-4CCD-A003-ECF7FEBCECE8}" type="presOf" srcId="{42ABE3A7-081B-4143-8999-B4045F1CB892}" destId="{EAF3152E-1C98-435A-A5E2-EB8C96BB8B7D}" srcOrd="0" destOrd="0" presId="urn:microsoft.com/office/officeart/2005/8/layout/hierarchy1"/>
    <dgm:cxn modelId="{946CD83D-35DF-42B2-BB52-7632968B17FB}" srcId="{54EDAD6A-BE42-441C-BD25-77FEE66383A8}" destId="{7615D569-0C9E-4FAA-BC91-E3CFB37C3B51}" srcOrd="0" destOrd="0" parTransId="{A86FB163-5652-4F9A-A92F-201D5CD0A094}" sibTransId="{A27A40AC-26FE-4B4E-85A2-AC8BC21897F6}"/>
    <dgm:cxn modelId="{832100A1-AEBD-458E-841B-362B12941C57}" srcId="{FD1E7418-8437-4555-AC7E-65E439D60753}" destId="{263B38FE-BB2B-4022-B67F-1E8D3FFE3153}" srcOrd="8" destOrd="0" parTransId="{199DC827-FE92-4C68-BB64-48015BF6E3C5}" sibTransId="{9ED42FB4-DE63-4E59-B34C-F6BF068CBB7E}"/>
    <dgm:cxn modelId="{A91B726E-1456-4991-B255-726BFA324D12}" srcId="{D8322614-15FE-46D3-B693-1D4519BEEE31}" destId="{4B4EA2E9-B993-4008-A1B9-A0B8846A206E}" srcOrd="0" destOrd="0" parTransId="{0F44BAA4-65AE-4545-8C90-FDE4B1C5F543}" sibTransId="{8E25D197-4C02-4E50-95D2-5EC4FC5038A5}"/>
    <dgm:cxn modelId="{7F15BAE7-5BE6-4669-9EB5-A7B9547E3681}" srcId="{2EABF473-EEE2-47BC-9DD5-8B063CEFB21A}" destId="{2A2EEA7A-C653-45CF-A6A2-6B7434B1FB6D}" srcOrd="3" destOrd="0" parTransId="{952F6B16-E21A-4191-AD1F-989B66C9729D}" sibTransId="{F43996D3-11E1-4826-899C-04E043704476}"/>
    <dgm:cxn modelId="{5EFD02DE-9699-43C6-A39D-16F28EC414D8}" type="presOf" srcId="{DB4CB104-6B04-4393-A9D5-9BC6CCE1A497}" destId="{41C5CFA6-C0BE-4283-8A48-09BDC553AC00}" srcOrd="0" destOrd="0" presId="urn:microsoft.com/office/officeart/2005/8/layout/hierarchy1"/>
    <dgm:cxn modelId="{289F7935-BD2E-4074-B357-F2103CEFF725}" srcId="{00E15587-5BB7-4738-A145-249B91ECF489}" destId="{42993ECF-3D70-4F44-8F64-47DB9892452A}" srcOrd="0" destOrd="0" parTransId="{386E9953-E7E6-425B-B74D-7641DC2E86E3}" sibTransId="{E53F732B-FFAE-43F6-9C21-456ED978397A}"/>
    <dgm:cxn modelId="{AC97E88B-02DF-4903-9EFC-6C5E1511984F}" type="presOf" srcId="{22851C0C-A32A-4EFA-AA3E-D585F247E02D}" destId="{572084E7-5D22-4E81-AE6E-7E937DF5DF4D}" srcOrd="0" destOrd="0" presId="urn:microsoft.com/office/officeart/2005/8/layout/hierarchy1"/>
    <dgm:cxn modelId="{947C0871-DD60-47F8-94DA-23603D478367}" type="presOf" srcId="{7C3F95DC-8145-44F9-AEAE-05AD2D40289C}" destId="{99DAF28C-380E-48DC-A2C1-A25F940AE8C8}" srcOrd="0" destOrd="0" presId="urn:microsoft.com/office/officeart/2005/8/layout/hierarchy1"/>
    <dgm:cxn modelId="{DBE0E6CC-288B-44F0-A67A-DEB9D08B0072}" type="presOf" srcId="{9F36809A-6676-47BD-A641-929261A14D47}" destId="{507A1ECF-D0C1-45F9-944D-5143846C7C98}" srcOrd="0" destOrd="0" presId="urn:microsoft.com/office/officeart/2005/8/layout/hierarchy1"/>
    <dgm:cxn modelId="{89CE5C04-3F33-4D10-ACF4-0A4EAA9433E1}" type="presOf" srcId="{D3418D23-83EB-4A7A-B913-2137A73E7B86}" destId="{1511B374-0337-4689-9BE4-62198916F9EC}" srcOrd="0" destOrd="0" presId="urn:microsoft.com/office/officeart/2005/8/layout/hierarchy1"/>
    <dgm:cxn modelId="{3593205A-55A5-4CDD-9692-90377254AAF0}" type="presOf" srcId="{C2A06CDF-ECBE-49BF-A9EC-97EB4049688E}" destId="{C1906543-D71E-4414-B600-D91E09697EB9}" srcOrd="0" destOrd="0" presId="urn:microsoft.com/office/officeart/2005/8/layout/hierarchy1"/>
    <dgm:cxn modelId="{88F3D8AF-1EB3-4F9A-998C-282892467A60}" srcId="{FD1E7418-8437-4555-AC7E-65E439D60753}" destId="{68479D48-286F-41FA-8E92-973E54CCE523}" srcOrd="6" destOrd="0" parTransId="{D51942BE-6251-4513-906F-AE47012C1D9C}" sibTransId="{CA2D0D29-4A2A-44E0-9ACD-1373154BA7FE}"/>
    <dgm:cxn modelId="{845D45F0-30BE-422B-AFB1-A15C31373708}" type="presOf" srcId="{D8B096E5-3BA5-45A6-B56B-8C98F2241AB5}" destId="{F8C696A0-D45E-4E3A-824A-655B9A5BE741}" srcOrd="0" destOrd="0" presId="urn:microsoft.com/office/officeart/2005/8/layout/hierarchy1"/>
    <dgm:cxn modelId="{3370A60C-5495-4C0F-B92E-68E885370692}" srcId="{A3A63EDA-9838-4F10-ABA7-399B3A7D5C75}" destId="{97764320-5645-4153-8775-2FFDC6912662}" srcOrd="0" destOrd="0" parTransId="{CE70707C-1880-4C75-91DD-64D1EC865E2D}" sibTransId="{C26383CA-983E-4981-9D65-35A33E3EBA48}"/>
    <dgm:cxn modelId="{CEB47BC9-2008-48EC-B124-DBCE313CAAE1}" type="presOf" srcId="{B846130F-BF03-4801-B4AA-26F72BDB4660}" destId="{79DC1397-D802-4B83-A4A2-BA9A18773FE5}" srcOrd="0" destOrd="0" presId="urn:microsoft.com/office/officeart/2005/8/layout/hierarchy1"/>
    <dgm:cxn modelId="{7C61FA16-9CB7-4D44-989B-D53279E7CA19}" type="presOf" srcId="{3A706E73-8831-42C3-9C31-BE184F4F74CD}" destId="{2A6F13E8-6AF4-4EA6-AA0E-3E400C1B8014}" srcOrd="0" destOrd="0" presId="urn:microsoft.com/office/officeart/2005/8/layout/hierarchy1"/>
    <dgm:cxn modelId="{8FB8523A-BA25-434D-9249-F2F51ED81864}" type="presOf" srcId="{38AD728A-C5AA-4DE9-B48F-A5A10220E978}" destId="{B7009C1A-D76D-45DB-A161-1DB39810F482}" srcOrd="0" destOrd="0" presId="urn:microsoft.com/office/officeart/2005/8/layout/hierarchy1"/>
    <dgm:cxn modelId="{4C57684A-686E-4118-8784-D09EA56EB507}" type="presOf" srcId="{053D4264-B34A-4922-A80E-DCE34A233C7C}" destId="{649A34D7-561E-437A-8C17-37F859788BA5}" srcOrd="0" destOrd="0" presId="urn:microsoft.com/office/officeart/2005/8/layout/hierarchy1"/>
    <dgm:cxn modelId="{51A54602-6F7A-4524-AD71-F96E0FCD505B}" srcId="{FD1E7418-8437-4555-AC7E-65E439D60753}" destId="{BAF7F162-53EA-441A-991E-AB2EA713192E}" srcOrd="1" destOrd="0" parTransId="{0F204C80-8B5E-497C-9F63-982275A82C18}" sibTransId="{953A1BB2-D6A1-46B7-BF61-9A042AF257EE}"/>
    <dgm:cxn modelId="{70B70308-8700-4183-B635-B751563CB7E6}" type="presOf" srcId="{21CE1DBB-0A94-42D1-B065-49F8D42AF815}" destId="{72056A90-DD28-43E4-A4B0-12E466A03C74}" srcOrd="0" destOrd="0" presId="urn:microsoft.com/office/officeart/2005/8/layout/hierarchy1"/>
    <dgm:cxn modelId="{4A06BA65-FAE9-41E7-A98D-420EB3BE91E6}" type="presOf" srcId="{7615D569-0C9E-4FAA-BC91-E3CFB37C3B51}" destId="{0AD29787-C250-412B-A3E8-1BD51030CA6F}" srcOrd="0" destOrd="0" presId="urn:microsoft.com/office/officeart/2005/8/layout/hierarchy1"/>
    <dgm:cxn modelId="{07653D98-DBB0-4EE1-BE74-9CA9ABA7C439}" srcId="{7C3F95DC-8145-44F9-AEAE-05AD2D40289C}" destId="{A4E45D21-AFB8-4ABB-B9CD-8189F06728F9}" srcOrd="0" destOrd="0" parTransId="{21CE1DBB-0A94-42D1-B065-49F8D42AF815}" sibTransId="{6BFDCBDB-DE80-41D6-85A5-F0A7CB2E82EE}"/>
    <dgm:cxn modelId="{C3B6E6B5-05E8-48F5-9F37-F2247456D373}" srcId="{FD1E7418-8437-4555-AC7E-65E439D60753}" destId="{BA6A3A70-7430-4C5D-8ED3-BFC38722498B}" srcOrd="12" destOrd="0" parTransId="{38B8E7B0-CF23-4BFA-A1A8-593FB10C2391}" sibTransId="{4C27D253-A45B-488F-B342-63D90E231466}"/>
    <dgm:cxn modelId="{1AD4145B-8570-446A-85C4-EB2BD4A8905D}" type="presOf" srcId="{FB2901B7-3656-4E9E-A480-C4074509851F}" destId="{8069855E-60D8-4DF1-AD51-8E2727F998D6}" srcOrd="0" destOrd="0" presId="urn:microsoft.com/office/officeart/2005/8/layout/hierarchy1"/>
    <dgm:cxn modelId="{0DF12B95-5C51-46D3-8004-8E2F5A4806F6}" type="presOf" srcId="{A6A69EE2-98BE-4AD0-B36F-2FDF5A5565A9}" destId="{D580CC25-2145-456D-A324-D0756F9DE422}" srcOrd="0" destOrd="0" presId="urn:microsoft.com/office/officeart/2005/8/layout/hierarchy1"/>
    <dgm:cxn modelId="{269D8809-0EFF-451E-A462-3BBBC2BD10AE}" type="presOf" srcId="{9D9B81E1-8471-41FF-AD70-65CD9081D305}" destId="{1E1FAF6F-A881-4A05-A6B1-179FE3EA1CA0}" srcOrd="0" destOrd="0" presId="urn:microsoft.com/office/officeart/2005/8/layout/hierarchy1"/>
    <dgm:cxn modelId="{9353BA7E-7CA2-4914-91A1-5A0842386F13}" type="presOf" srcId="{0F44BAA4-65AE-4545-8C90-FDE4B1C5F543}" destId="{CE56E886-88FC-47E4-B321-B097131A0AA4}" srcOrd="0" destOrd="0" presId="urn:microsoft.com/office/officeart/2005/8/layout/hierarchy1"/>
    <dgm:cxn modelId="{F70FD99D-4089-4275-A554-902FB00F5A81}" srcId="{9D9B81E1-8471-41FF-AD70-65CD9081D305}" destId="{AC52966D-0903-4C04-83C5-2A2D3B23C12F}" srcOrd="0" destOrd="0" parTransId="{134564D7-1571-4342-B14C-47AF18EAFED9}" sibTransId="{E2F5072A-D33A-4915-BE94-B3D08078A485}"/>
    <dgm:cxn modelId="{CDCBFFA6-DDD8-4D2E-A566-2CD018E1A95F}" srcId="{2A2EEA7A-C653-45CF-A6A2-6B7434B1FB6D}" destId="{4206767F-3018-4243-B3F4-0A0DCE24753C}" srcOrd="0" destOrd="0" parTransId="{DB4CB104-6B04-4393-A9D5-9BC6CCE1A497}" sibTransId="{D626FFA5-6F61-4F85-B83F-364E02E35049}"/>
    <dgm:cxn modelId="{026F575C-0551-43F2-B203-D2CA48ED9975}" type="presOf" srcId="{1D31FDFB-9D85-40BC-990E-1D446526FADE}" destId="{1B2D9562-ACC8-4803-BAC7-B4C7647B7E72}" srcOrd="0" destOrd="0" presId="urn:microsoft.com/office/officeart/2005/8/layout/hierarchy1"/>
    <dgm:cxn modelId="{C01BEFE5-A80E-40CB-B35F-71BC7EB9B6A4}" srcId="{FD1E7418-8437-4555-AC7E-65E439D60753}" destId="{DBF5CF1A-013A-4385-949B-35804C4316A7}" srcOrd="7" destOrd="0" parTransId="{2A4C8F14-7BBB-4505-956A-99C54E931AF4}" sibTransId="{B7B10F74-6EA2-45BE-8312-C31EA3EC55A3}"/>
    <dgm:cxn modelId="{E94160EC-3667-4EAC-AD62-7F7362627251}" srcId="{42ABE3A7-081B-4143-8999-B4045F1CB892}" destId="{A33FAED3-C908-4D25-90DB-3DFC8DDA9DAB}" srcOrd="0" destOrd="0" parTransId="{AAC7456F-AFD3-4C3B-9CDC-B3FF13E3E426}" sibTransId="{51BA8150-6592-42BD-9DDE-73F67245D547}"/>
    <dgm:cxn modelId="{0CE30ADE-712A-40B1-9C6E-FC5ED7D63952}" srcId="{2EABF473-EEE2-47BC-9DD5-8B063CEFB21A}" destId="{7C3F95DC-8145-44F9-AEAE-05AD2D40289C}" srcOrd="0" destOrd="0" parTransId="{360ED2C4-99B3-44A3-803A-1B521C1358C7}" sibTransId="{FE0770CD-70D0-4281-AF81-7AF4AE425231}"/>
    <dgm:cxn modelId="{D1A288BB-3BCC-4FBB-83B2-5FD325E806F0}" type="presOf" srcId="{00E15587-5BB7-4738-A145-249B91ECF489}" destId="{6B1E531F-BC5C-46A9-9A4D-BD778A581A94}" srcOrd="0" destOrd="0" presId="urn:microsoft.com/office/officeart/2005/8/layout/hierarchy1"/>
    <dgm:cxn modelId="{09A34C98-D2BC-492B-8FA1-505896A67FAA}" type="presOf" srcId="{DF8CD123-1173-4864-B6D2-836A19901E02}" destId="{DAE954CE-76F7-4577-BBFF-446CD03E4E13}" srcOrd="0" destOrd="0" presId="urn:microsoft.com/office/officeart/2005/8/layout/hierarchy1"/>
    <dgm:cxn modelId="{03F56F74-2060-444A-BCC2-9F0C05AB2411}" type="presOf" srcId="{A27D0F0D-9AEB-4D21-83ED-4745027AFF1D}" destId="{A8CE83FF-80DF-41A2-8FF4-0FAA64843D19}" srcOrd="0" destOrd="0" presId="urn:microsoft.com/office/officeart/2005/8/layout/hierarchy1"/>
    <dgm:cxn modelId="{5FC9027B-1C6A-4F28-B608-57C2F2AD4978}" type="presOf" srcId="{CE6BF585-6441-48E6-9CB3-63AE43189832}" destId="{EDB1F31B-90AA-43A5-AC2C-F3EFBB0C0DF0}" srcOrd="0" destOrd="0" presId="urn:microsoft.com/office/officeart/2005/8/layout/hierarchy1"/>
    <dgm:cxn modelId="{69FFF7A0-A207-486B-BCB0-9918B8978D94}" type="presOf" srcId="{E7DBEA3F-74DC-47D7-9582-B7936F3F1DE4}" destId="{4FB25EE9-BF89-4D8B-82CD-4BB92B547229}" srcOrd="0" destOrd="0" presId="urn:microsoft.com/office/officeart/2005/8/layout/hierarchy1"/>
    <dgm:cxn modelId="{F6A0AA37-E0DD-4280-B645-3CCF4F895DBB}" srcId="{FD1E7418-8437-4555-AC7E-65E439D60753}" destId="{42ABE3A7-081B-4143-8999-B4045F1CB892}" srcOrd="4" destOrd="0" parTransId="{E7DBEA3F-74DC-47D7-9582-B7936F3F1DE4}" sibTransId="{C70E9199-BE42-4EA9-9E49-312888D2435E}"/>
    <dgm:cxn modelId="{AD0C54E9-7B80-41C7-9BB6-9BECC3F4D322}" type="presOf" srcId="{2A4C8F14-7BBB-4505-956A-99C54E931AF4}" destId="{82F2C7E6-33F9-4DAB-9D8F-ABEF7647AAC6}" srcOrd="0" destOrd="0" presId="urn:microsoft.com/office/officeart/2005/8/layout/hierarchy1"/>
    <dgm:cxn modelId="{92E24EE0-2E67-4A3F-A0FC-480CACC8E383}" srcId="{FD1E7418-8437-4555-AC7E-65E439D60753}" destId="{0DFE7323-A313-49BA-90A8-7AC7FEF0EDC0}" srcOrd="11" destOrd="0" parTransId="{EE15BCC1-EA2C-415B-A6B2-485FD601984A}" sibTransId="{78DE6673-9529-48D5-9F11-8D99FA298F18}"/>
    <dgm:cxn modelId="{5E058D5B-F099-4EDC-81BE-1F9AEC16999E}" type="presOf" srcId="{A81905FA-4DED-4AAC-9378-8E0E384BACF5}" destId="{9C5B40C4-E838-4746-821C-6F1BFCBC97FD}" srcOrd="0" destOrd="0" presId="urn:microsoft.com/office/officeart/2005/8/layout/hierarchy1"/>
    <dgm:cxn modelId="{8DD598BD-89FD-496B-B2F8-02CEE6C7285F}" srcId="{BAF7F162-53EA-441A-991E-AB2EA713192E}" destId="{50BF95E4-E06E-4065-8DF5-A322097C7931}" srcOrd="0" destOrd="0" parTransId="{46483BBB-48C6-4B33-A69D-E585D5DDB502}" sibTransId="{022EB64C-87A8-48BF-A374-D7046D3F2E5A}"/>
    <dgm:cxn modelId="{D9F311B2-4491-4AA6-BBD7-80DD522EFEEE}" type="presOf" srcId="{263B38FE-BB2B-4022-B67F-1E8D3FFE3153}" destId="{F05CEF1E-FC93-4B3A-BF9E-3F9A2EC274AE}" srcOrd="0" destOrd="0" presId="urn:microsoft.com/office/officeart/2005/8/layout/hierarchy1"/>
    <dgm:cxn modelId="{73B8F591-C2C8-4350-B711-751572646E7E}" type="presOf" srcId="{97764320-5645-4153-8775-2FFDC6912662}" destId="{369E947C-B900-40ED-8EDA-840545D88301}" srcOrd="0" destOrd="0" presId="urn:microsoft.com/office/officeart/2005/8/layout/hierarchy1"/>
    <dgm:cxn modelId="{9E1D4135-2804-4538-941D-323D07CA11D1}" srcId="{9F36809A-6676-47BD-A641-929261A14D47}" destId="{FD1E7418-8437-4555-AC7E-65E439D60753}" srcOrd="1" destOrd="0" parTransId="{053D4264-B34A-4922-A80E-DCE34A233C7C}" sibTransId="{07B28DC3-C913-4CE4-9677-A878B9D6392D}"/>
    <dgm:cxn modelId="{C913F4DD-B2BB-4C64-BA62-39E98A22684D}" type="presOf" srcId="{DBF5CF1A-013A-4385-949B-35804C4316A7}" destId="{DC3BE6F0-1DE6-4F5D-98E3-BED2D6B43E65}" srcOrd="0" destOrd="0" presId="urn:microsoft.com/office/officeart/2005/8/layout/hierarchy1"/>
    <dgm:cxn modelId="{2A8A6DD2-018E-478B-AE9D-957BD6A4C678}" type="presOf" srcId="{78DEED77-812E-4FFE-8F77-34DAAD3ABF0A}" destId="{9AC9E29A-A69C-44F6-948F-48C7ABB80413}" srcOrd="0" destOrd="0" presId="urn:microsoft.com/office/officeart/2005/8/layout/hierarchy1"/>
    <dgm:cxn modelId="{64E2A3EE-1AB5-4FD0-9969-7450CC7EE049}" type="presOf" srcId="{AAC7456F-AFD3-4C3B-9CDC-B3FF13E3E426}" destId="{9120219B-C8B2-414D-9C5C-F8A132D905F3}" srcOrd="0" destOrd="0" presId="urn:microsoft.com/office/officeart/2005/8/layout/hierarchy1"/>
    <dgm:cxn modelId="{802C30B6-E374-4F32-946B-26BC7D6BEFDF}" type="presOf" srcId="{CE70707C-1880-4C75-91DD-64D1EC865E2D}" destId="{3B881594-AD3A-4CF3-9FE5-6AF1640F175F}" srcOrd="0" destOrd="0" presId="urn:microsoft.com/office/officeart/2005/8/layout/hierarchy1"/>
    <dgm:cxn modelId="{38399711-C561-482B-B119-BF49567F8BED}" srcId="{22851C0C-A32A-4EFA-AA3E-D585F247E02D}" destId="{8B97CA86-28FC-4CC9-ADF0-E084F8A82BEE}" srcOrd="0" destOrd="0" parTransId="{75A95FB0-C629-4D6A-8C3F-1E56D801E976}" sibTransId="{9A20EDE6-3F57-4416-9B3F-29C68796FF21}"/>
    <dgm:cxn modelId="{55A3664C-CBFF-4B5D-896C-A4560BBEC14C}" type="presOf" srcId="{215036F4-CDCF-4BB2-A325-3F1E63C9056C}" destId="{C15215EF-58A3-42AE-AFD4-75DDE4D946A5}" srcOrd="0" destOrd="0" presId="urn:microsoft.com/office/officeart/2005/8/layout/hierarchy1"/>
    <dgm:cxn modelId="{24C1A61C-C7C7-42C8-848D-8D1A46D7ED7D}" srcId="{C2C2A8BF-D6CC-470A-9FB6-34CC702C1955}" destId="{543C1234-2A0E-43AE-ABC5-C598F5EDE98A}" srcOrd="0" destOrd="0" parTransId="{E8FEBE54-4566-44B6-BAFA-613EF2948CC6}" sibTransId="{E70B20A6-12B9-4306-98FD-4FBE9868FB29}"/>
    <dgm:cxn modelId="{78F95F2E-14A8-432C-BB1A-74F9BD1E3011}" srcId="{FD1E7418-8437-4555-AC7E-65E439D60753}" destId="{9D9B81E1-8471-41FF-AD70-65CD9081D305}" srcOrd="13" destOrd="0" parTransId="{7E8F0CBF-182C-4F1D-A22C-BAAC523115CF}" sibTransId="{08582F8D-3330-467B-9078-415BBE78F2BF}"/>
    <dgm:cxn modelId="{759B5AC0-6FC1-4315-ACA5-F4D7353B34D3}" type="presOf" srcId="{C8422149-9722-4D88-A36E-EBA146F4990E}" destId="{5AA29FE2-04EB-44A7-95A7-94BBC2170A77}" srcOrd="0" destOrd="0" presId="urn:microsoft.com/office/officeart/2005/8/layout/hierarchy1"/>
    <dgm:cxn modelId="{3778A25E-AAB0-4FD4-8A96-3255D9D95FFF}" type="presOf" srcId="{6F714029-FE7C-4E6B-835D-E1AAA42EA0C7}" destId="{937C5ED8-7BEC-4C05-9A65-1D23DB5592AF}" srcOrd="0" destOrd="0" presId="urn:microsoft.com/office/officeart/2005/8/layout/hierarchy1"/>
    <dgm:cxn modelId="{1DF572EE-B2E5-4A6F-84B9-18A90E5B5998}" type="presOf" srcId="{199DC827-FE92-4C68-BB64-48015BF6E3C5}" destId="{AD426635-D501-43A4-AD6F-59512C0A1A44}" srcOrd="0" destOrd="0" presId="urn:microsoft.com/office/officeart/2005/8/layout/hierarchy1"/>
    <dgm:cxn modelId="{446557DA-9021-49AB-AE41-FB49CB34C6FF}" srcId="{FD1E7418-8437-4555-AC7E-65E439D60753}" destId="{22851C0C-A32A-4EFA-AA3E-D585F247E02D}" srcOrd="3" destOrd="0" parTransId="{83564B75-5AF6-43AF-919D-284745DCA14C}" sibTransId="{7D2B0F1D-FF14-494F-97DF-BB5A4D1CF45A}"/>
    <dgm:cxn modelId="{31193932-C6B2-4298-8301-E0BED2BEA302}" type="presOf" srcId="{D8322614-15FE-46D3-B693-1D4519BEEE31}" destId="{B712C9C8-875D-4DA7-812B-7B4AC6B919FE}" srcOrd="0" destOrd="0" presId="urn:microsoft.com/office/officeart/2005/8/layout/hierarchy1"/>
    <dgm:cxn modelId="{44E9397C-CDA8-41A2-9087-821FFE8A8E6E}" type="presOf" srcId="{A33FAED3-C908-4D25-90DB-3DFC8DDA9DAB}" destId="{078C9FF2-8BAD-4A6B-BF0D-0164CF67812F}" srcOrd="0" destOrd="0" presId="urn:microsoft.com/office/officeart/2005/8/layout/hierarchy1"/>
    <dgm:cxn modelId="{39043A2A-2604-4F0B-B766-D9BC0ADD40B8}" type="presOf" srcId="{54EDAD6A-BE42-441C-BD25-77FEE66383A8}" destId="{0052463A-F124-4517-92C0-E4889FFDF243}" srcOrd="0" destOrd="0" presId="urn:microsoft.com/office/officeart/2005/8/layout/hierarchy1"/>
    <dgm:cxn modelId="{5D7B54F7-DD13-4DE4-8013-7D58DF297650}" type="presOf" srcId="{50BF95E4-E06E-4065-8DF5-A322097C7931}" destId="{3E51D77F-7FF5-4031-95D5-5056D6AA604F}" srcOrd="0" destOrd="0" presId="urn:microsoft.com/office/officeart/2005/8/layout/hierarchy1"/>
    <dgm:cxn modelId="{908F48CB-90F5-4826-A61B-AD86317ACCFD}" type="presOf" srcId="{386E9953-E7E6-425B-B74D-7641DC2E86E3}" destId="{B5B90BB5-D6C9-4FE7-B673-8F09CCD3A5EC}" srcOrd="0" destOrd="0" presId="urn:microsoft.com/office/officeart/2005/8/layout/hierarchy1"/>
    <dgm:cxn modelId="{1E9E818A-5B5F-48C2-8980-C8050D062F81}" srcId="{595A547E-EE42-496C-B71F-8C0CD9CFB1C9}" destId="{2B605927-511E-4380-B661-B974307A197A}" srcOrd="0" destOrd="0" parTransId="{E5F73C28-6110-40EB-A992-C5F175675A82}" sibTransId="{76BCF944-0E53-4562-8134-FF6E9848AEA2}"/>
    <dgm:cxn modelId="{AF7DF8EE-4FAE-4314-ADE4-352CB16D74B5}" type="presOf" srcId="{7E6330C1-3089-4A15-9DF5-826115C2544D}" destId="{2C1F4EB2-B45E-4C9B-8693-A719B81CA775}" srcOrd="0" destOrd="0" presId="urn:microsoft.com/office/officeart/2005/8/layout/hierarchy1"/>
    <dgm:cxn modelId="{5267B619-9628-4654-AC83-D927ADCD5204}" srcId="{FD1E7418-8437-4555-AC7E-65E439D60753}" destId="{D8322614-15FE-46D3-B693-1D4519BEEE31}" srcOrd="9" destOrd="0" parTransId="{FDF558D2-E4E2-4697-AE22-27339FA052D8}" sibTransId="{F67AC62C-E25B-4425-BAC5-D36E56EAFCA0}"/>
    <dgm:cxn modelId="{9AFB1D8F-00A0-4E1B-957C-254C82D4BB43}" type="presOf" srcId="{68479D48-286F-41FA-8E92-973E54CCE523}" destId="{41E61CB9-EB6F-46B8-8C0A-4C3855987650}" srcOrd="0" destOrd="0" presId="urn:microsoft.com/office/officeart/2005/8/layout/hierarchy1"/>
    <dgm:cxn modelId="{E42C687F-7D68-44A7-BEAF-08E1AB67B9FD}" type="presOf" srcId="{A86FB163-5652-4F9A-A92F-201D5CD0A094}" destId="{203D31C6-9CB1-47AD-9B81-D08413EF029A}" srcOrd="0" destOrd="0" presId="urn:microsoft.com/office/officeart/2005/8/layout/hierarchy1"/>
    <dgm:cxn modelId="{BB7D8BFB-1624-4C69-B075-FD7AD74530FC}" type="presOf" srcId="{A3A63EDA-9838-4F10-ABA7-399B3A7D5C75}" destId="{1BB358E5-735D-4AEB-B0DC-768320610119}" srcOrd="0" destOrd="0" presId="urn:microsoft.com/office/officeart/2005/8/layout/hierarchy1"/>
    <dgm:cxn modelId="{1F18B72E-AB49-491A-8586-9FE1532AFCE1}" type="presOf" srcId="{BEAC07B9-4A25-453A-8C6C-59CDB7E1D2FA}" destId="{8E5E2801-A194-4E86-80B4-2775302237A9}" srcOrd="0" destOrd="0" presId="urn:microsoft.com/office/officeart/2005/8/layout/hierarchy1"/>
    <dgm:cxn modelId="{959C6553-14A4-4C2A-B990-96C8FB6B1380}" type="presOf" srcId="{4B4EA2E9-B993-4008-A1B9-A0B8846A206E}" destId="{579ABCC9-B2CD-433F-B29B-385BBDA516D8}" srcOrd="0" destOrd="0" presId="urn:microsoft.com/office/officeart/2005/8/layout/hierarchy1"/>
    <dgm:cxn modelId="{9042D169-5548-49E6-A80D-E20C38E1BC71}" srcId="{6C26FB66-5D2D-4D5E-ACFA-07A0ED281C89}" destId="{9F36809A-6676-47BD-A641-929261A14D47}" srcOrd="0" destOrd="0" parTransId="{583FC803-8905-48E5-AA8E-675ABA32A6EF}" sibTransId="{47483084-AE45-4D27-82A4-2F1F77573387}"/>
    <dgm:cxn modelId="{D16DB4AE-8174-4F02-B3BD-CC3783A32562}" type="presOf" srcId="{2A2EEA7A-C653-45CF-A6A2-6B7434B1FB6D}" destId="{9212F192-A031-4BF2-9714-DE42EC54ECEB}" srcOrd="0" destOrd="0" presId="urn:microsoft.com/office/officeart/2005/8/layout/hierarchy1"/>
    <dgm:cxn modelId="{D577AB61-A9B6-4B7C-9D74-039DAB4FCA7C}" type="presOf" srcId="{0DFE7323-A313-49BA-90A8-7AC7FEF0EDC0}" destId="{6304873D-23D7-4B5F-8EBF-A2C0967A1D7C}" srcOrd="0" destOrd="0" presId="urn:microsoft.com/office/officeart/2005/8/layout/hierarchy1"/>
    <dgm:cxn modelId="{10AB6756-F12B-4B1F-8B10-F93771F59784}" type="presOf" srcId="{7D0C798A-A06C-43D4-A3F2-1BC96A2C53E1}" destId="{C1E1F02D-1518-41E2-9593-25B939D6F0B9}" srcOrd="0" destOrd="0" presId="urn:microsoft.com/office/officeart/2005/8/layout/hierarchy1"/>
    <dgm:cxn modelId="{6AF78A88-6859-48FC-B6E9-FB19413892C7}" type="presOf" srcId="{FDF558D2-E4E2-4697-AE22-27339FA052D8}" destId="{ADACFDB4-3BFC-44ED-BAAD-FDD24B749022}" srcOrd="0" destOrd="0" presId="urn:microsoft.com/office/officeart/2005/8/layout/hierarchy1"/>
    <dgm:cxn modelId="{7BA04B1C-ED30-4F0F-8F54-4252664CD85E}" type="presOf" srcId="{134564D7-1571-4342-B14C-47AF18EAFED9}" destId="{F899229E-78A3-4B8E-AF67-F53E55DE34FC}" srcOrd="0" destOrd="0" presId="urn:microsoft.com/office/officeart/2005/8/layout/hierarchy1"/>
    <dgm:cxn modelId="{40048961-2398-495E-B210-8D7135770E0E}" srcId="{69CBC8D8-C6AA-4F2F-8729-C96CC9AEACB3}" destId="{78DEED77-812E-4FFE-8F77-34DAAD3ABF0A}" srcOrd="0" destOrd="0" parTransId="{362FC224-600E-4DF2-A324-0316305CBC32}" sibTransId="{8D8DD1ED-0722-4F4E-BCE1-C3E9ADDC31F9}"/>
    <dgm:cxn modelId="{388E9DFE-F16E-4819-9584-28F1DD164061}" type="presOf" srcId="{0F204C80-8B5E-497C-9F63-982275A82C18}" destId="{BCBC987E-F22F-4496-9204-1152C587FCCA}" srcOrd="0" destOrd="0" presId="urn:microsoft.com/office/officeart/2005/8/layout/hierarchy1"/>
    <dgm:cxn modelId="{B1091B57-0A2C-47DB-B73F-36D97A545B48}" type="presOf" srcId="{FD1E7418-8437-4555-AC7E-65E439D60753}" destId="{D1F38145-0511-41BB-8711-3DCCCD0B7F45}" srcOrd="0" destOrd="0" presId="urn:microsoft.com/office/officeart/2005/8/layout/hierarchy1"/>
    <dgm:cxn modelId="{2A1B2902-8D43-4EE8-8972-477EB34F9368}" srcId="{FD1E7418-8437-4555-AC7E-65E439D60753}" destId="{BEAC07B9-4A25-453A-8C6C-59CDB7E1D2FA}" srcOrd="2" destOrd="0" parTransId="{B18A884D-78F9-4D16-9CBE-E8543212DEF8}" sibTransId="{32FB2603-1381-43B8-9E97-7B33B5346112}"/>
    <dgm:cxn modelId="{325598D2-B6BB-4A76-8944-1D074167DBC6}" type="presOf" srcId="{C707CC40-0FAC-4F6A-BE50-D1F03ED01764}" destId="{FE591995-3DB7-4B51-95BE-4FEF7815C600}" srcOrd="0" destOrd="0" presId="urn:microsoft.com/office/officeart/2005/8/layout/hierarchy1"/>
    <dgm:cxn modelId="{95DA6072-C53A-4459-A27B-7C4B1599FF42}" type="presParOf" srcId="{78252F72-726D-43A0-907C-7585D013D35A}" destId="{CCA5BAB5-4F10-40EC-9DAE-BD51E8F7C852}" srcOrd="0" destOrd="0" presId="urn:microsoft.com/office/officeart/2005/8/layout/hierarchy1"/>
    <dgm:cxn modelId="{8EF98DDC-0071-44E4-9B5C-1186B41AC0CA}" type="presParOf" srcId="{CCA5BAB5-4F10-40EC-9DAE-BD51E8F7C852}" destId="{C3B11073-1F98-4D4C-BB4B-C3C5EFC1709C}" srcOrd="0" destOrd="0" presId="urn:microsoft.com/office/officeart/2005/8/layout/hierarchy1"/>
    <dgm:cxn modelId="{49844AE9-87A8-410C-B680-A93962702569}" type="presParOf" srcId="{C3B11073-1F98-4D4C-BB4B-C3C5EFC1709C}" destId="{7D20F2EF-15AE-4AB5-A18B-DD485022F66F}" srcOrd="0" destOrd="0" presId="urn:microsoft.com/office/officeart/2005/8/layout/hierarchy1"/>
    <dgm:cxn modelId="{E51AE65A-A725-448C-A578-21A2783115B0}" type="presParOf" srcId="{C3B11073-1F98-4D4C-BB4B-C3C5EFC1709C}" destId="{507A1ECF-D0C1-45F9-944D-5143846C7C98}" srcOrd="1" destOrd="0" presId="urn:microsoft.com/office/officeart/2005/8/layout/hierarchy1"/>
    <dgm:cxn modelId="{2463C085-39D7-460C-A036-20DE59FF4704}" type="presParOf" srcId="{CCA5BAB5-4F10-40EC-9DAE-BD51E8F7C852}" destId="{09A033CE-C0B1-4F64-8EF5-3D57D49948B7}" srcOrd="1" destOrd="0" presId="urn:microsoft.com/office/officeart/2005/8/layout/hierarchy1"/>
    <dgm:cxn modelId="{001D2C11-79C2-4BC9-A473-09BCFBB05DE3}" type="presParOf" srcId="{09A033CE-C0B1-4F64-8EF5-3D57D49948B7}" destId="{9C5B40C4-E838-4746-821C-6F1BFCBC97FD}" srcOrd="0" destOrd="0" presId="urn:microsoft.com/office/officeart/2005/8/layout/hierarchy1"/>
    <dgm:cxn modelId="{10E0B4E3-5EA1-4F99-935E-CC0B78122754}" type="presParOf" srcId="{09A033CE-C0B1-4F64-8EF5-3D57D49948B7}" destId="{9A6F46E4-EC54-4E1B-A6A7-799AF34B180C}" srcOrd="1" destOrd="0" presId="urn:microsoft.com/office/officeart/2005/8/layout/hierarchy1"/>
    <dgm:cxn modelId="{D0D133C1-E8DB-4923-AF56-D6866A00EAF1}" type="presParOf" srcId="{9A6F46E4-EC54-4E1B-A6A7-799AF34B180C}" destId="{C00026BD-6FF9-4479-BDB7-59368148BDB3}" srcOrd="0" destOrd="0" presId="urn:microsoft.com/office/officeart/2005/8/layout/hierarchy1"/>
    <dgm:cxn modelId="{D5F72B9F-7F0C-4DCF-8F1E-576DE31DB3C2}" type="presParOf" srcId="{C00026BD-6FF9-4479-BDB7-59368148BDB3}" destId="{4716542F-5460-40A3-908F-1F9898EC688B}" srcOrd="0" destOrd="0" presId="urn:microsoft.com/office/officeart/2005/8/layout/hierarchy1"/>
    <dgm:cxn modelId="{7B30079E-367C-404F-9AA3-D6752051BCD3}" type="presParOf" srcId="{C00026BD-6FF9-4479-BDB7-59368148BDB3}" destId="{6B1E531F-BC5C-46A9-9A4D-BD778A581A94}" srcOrd="1" destOrd="0" presId="urn:microsoft.com/office/officeart/2005/8/layout/hierarchy1"/>
    <dgm:cxn modelId="{F61FF563-DD16-40F9-B7DB-C0996676AF47}" type="presParOf" srcId="{9A6F46E4-EC54-4E1B-A6A7-799AF34B180C}" destId="{392E1728-712B-4B77-BA89-25D9AEC73DD5}" srcOrd="1" destOrd="0" presId="urn:microsoft.com/office/officeart/2005/8/layout/hierarchy1"/>
    <dgm:cxn modelId="{54773D2C-0D2D-429F-9E32-3867AED32124}" type="presParOf" srcId="{392E1728-712B-4B77-BA89-25D9AEC73DD5}" destId="{B5B90BB5-D6C9-4FE7-B673-8F09CCD3A5EC}" srcOrd="0" destOrd="0" presId="urn:microsoft.com/office/officeart/2005/8/layout/hierarchy1"/>
    <dgm:cxn modelId="{3771DB2A-FCBE-4A0D-A757-7F06015280C0}" type="presParOf" srcId="{392E1728-712B-4B77-BA89-25D9AEC73DD5}" destId="{D02168B5-E3FF-406A-91A7-DBF038C2644B}" srcOrd="1" destOrd="0" presId="urn:microsoft.com/office/officeart/2005/8/layout/hierarchy1"/>
    <dgm:cxn modelId="{BFA7F8FB-11DD-4D8A-9237-4BC7DDCAD770}" type="presParOf" srcId="{D02168B5-E3FF-406A-91A7-DBF038C2644B}" destId="{2795F513-6129-48C9-9753-A24E91CC0F87}" srcOrd="0" destOrd="0" presId="urn:microsoft.com/office/officeart/2005/8/layout/hierarchy1"/>
    <dgm:cxn modelId="{F952B685-1AF5-470B-8BA8-EB8B0AB91F1A}" type="presParOf" srcId="{2795F513-6129-48C9-9753-A24E91CC0F87}" destId="{FF404C8A-D5F6-4BA0-BDA1-FF2D2A745FF2}" srcOrd="0" destOrd="0" presId="urn:microsoft.com/office/officeart/2005/8/layout/hierarchy1"/>
    <dgm:cxn modelId="{C05460B9-1395-46F6-9FCF-AFE629BF3F06}" type="presParOf" srcId="{2795F513-6129-48C9-9753-A24E91CC0F87}" destId="{CA1F7174-9A55-40DF-9275-95D747E00ACD}" srcOrd="1" destOrd="0" presId="urn:microsoft.com/office/officeart/2005/8/layout/hierarchy1"/>
    <dgm:cxn modelId="{32232FD3-76FA-40CB-9FAB-B45E93D49C52}" type="presParOf" srcId="{D02168B5-E3FF-406A-91A7-DBF038C2644B}" destId="{0EB719BE-E29F-4B91-BF3A-8BEC78A064ED}" srcOrd="1" destOrd="0" presId="urn:microsoft.com/office/officeart/2005/8/layout/hierarchy1"/>
    <dgm:cxn modelId="{3D1B0B10-35EE-4CF0-9A82-59EC0D6C5600}" type="presParOf" srcId="{392E1728-712B-4B77-BA89-25D9AEC73DD5}" destId="{2A6F13E8-6AF4-4EA6-AA0E-3E400C1B8014}" srcOrd="2" destOrd="0" presId="urn:microsoft.com/office/officeart/2005/8/layout/hierarchy1"/>
    <dgm:cxn modelId="{4DD02D2B-4EC7-453B-88E6-63DFD170B944}" type="presParOf" srcId="{392E1728-712B-4B77-BA89-25D9AEC73DD5}" destId="{F5B7666D-06A5-4539-92F9-AB713789576C}" srcOrd="3" destOrd="0" presId="urn:microsoft.com/office/officeart/2005/8/layout/hierarchy1"/>
    <dgm:cxn modelId="{6E4544EB-43BE-411C-900D-97DCEE56C875}" type="presParOf" srcId="{F5B7666D-06A5-4539-92F9-AB713789576C}" destId="{CE8FC2B9-1000-4B4F-8487-A2FBD434B931}" srcOrd="0" destOrd="0" presId="urn:microsoft.com/office/officeart/2005/8/layout/hierarchy1"/>
    <dgm:cxn modelId="{918D7F58-A438-411E-BFA2-3B3536803AA1}" type="presParOf" srcId="{CE8FC2B9-1000-4B4F-8487-A2FBD434B931}" destId="{14318808-3A2C-42B1-BD17-323FB898DF04}" srcOrd="0" destOrd="0" presId="urn:microsoft.com/office/officeart/2005/8/layout/hierarchy1"/>
    <dgm:cxn modelId="{1928F28E-5E0E-41C2-8217-EC7077C6A674}" type="presParOf" srcId="{CE8FC2B9-1000-4B4F-8487-A2FBD434B931}" destId="{2E9A5333-984D-488F-8BD2-E8B6A0FC3E8D}" srcOrd="1" destOrd="0" presId="urn:microsoft.com/office/officeart/2005/8/layout/hierarchy1"/>
    <dgm:cxn modelId="{9204E583-EE9E-41CE-A8B8-EC93402850E7}" type="presParOf" srcId="{F5B7666D-06A5-4539-92F9-AB713789576C}" destId="{361C9680-7628-4DD6-8608-4830495F1723}" srcOrd="1" destOrd="0" presId="urn:microsoft.com/office/officeart/2005/8/layout/hierarchy1"/>
    <dgm:cxn modelId="{FEBF9092-8D5A-4DEB-B533-E3841396810D}" type="presParOf" srcId="{361C9680-7628-4DD6-8608-4830495F1723}" destId="{0CC51102-0C35-4C27-969D-5DDA24AB5205}" srcOrd="0" destOrd="0" presId="urn:microsoft.com/office/officeart/2005/8/layout/hierarchy1"/>
    <dgm:cxn modelId="{F283E696-DDA2-46C8-814E-CED23E642CE8}" type="presParOf" srcId="{361C9680-7628-4DD6-8608-4830495F1723}" destId="{6E43ACCC-0074-428A-9403-3657DF97549C}" srcOrd="1" destOrd="0" presId="urn:microsoft.com/office/officeart/2005/8/layout/hierarchy1"/>
    <dgm:cxn modelId="{38ED9AB7-46F5-403B-A634-D8F0AFE7CA7B}" type="presParOf" srcId="{6E43ACCC-0074-428A-9403-3657DF97549C}" destId="{0D89E910-F01A-405C-9A64-701CB3A47BBA}" srcOrd="0" destOrd="0" presId="urn:microsoft.com/office/officeart/2005/8/layout/hierarchy1"/>
    <dgm:cxn modelId="{68AF748B-1A59-4044-BFE3-970F9C50B28A}" type="presParOf" srcId="{0D89E910-F01A-405C-9A64-701CB3A47BBA}" destId="{5B22878F-0DE7-4BA0-8AEC-A9DF428406FE}" srcOrd="0" destOrd="0" presId="urn:microsoft.com/office/officeart/2005/8/layout/hierarchy1"/>
    <dgm:cxn modelId="{1145097A-4A27-4528-B691-9356E9495EBD}" type="presParOf" srcId="{0D89E910-F01A-405C-9A64-701CB3A47BBA}" destId="{99DAF28C-380E-48DC-A2C1-A25F940AE8C8}" srcOrd="1" destOrd="0" presId="urn:microsoft.com/office/officeart/2005/8/layout/hierarchy1"/>
    <dgm:cxn modelId="{F2BC3618-EFF6-4638-897E-ED4968BC709F}" type="presParOf" srcId="{6E43ACCC-0074-428A-9403-3657DF97549C}" destId="{6A1E400D-59CE-4750-87C9-D5885D02B579}" srcOrd="1" destOrd="0" presId="urn:microsoft.com/office/officeart/2005/8/layout/hierarchy1"/>
    <dgm:cxn modelId="{9F3C1933-0F52-483D-943A-823845789292}" type="presParOf" srcId="{6A1E400D-59CE-4750-87C9-D5885D02B579}" destId="{72056A90-DD28-43E4-A4B0-12E466A03C74}" srcOrd="0" destOrd="0" presId="urn:microsoft.com/office/officeart/2005/8/layout/hierarchy1"/>
    <dgm:cxn modelId="{D379AB6C-38D4-4C2D-B073-4EECB3B389DA}" type="presParOf" srcId="{6A1E400D-59CE-4750-87C9-D5885D02B579}" destId="{877752ED-30AA-43AE-8B14-7B013E7B5FA4}" srcOrd="1" destOrd="0" presId="urn:microsoft.com/office/officeart/2005/8/layout/hierarchy1"/>
    <dgm:cxn modelId="{D6D2C3F4-148D-4994-AA15-A050D6B55308}" type="presParOf" srcId="{877752ED-30AA-43AE-8B14-7B013E7B5FA4}" destId="{2607764D-9F99-47B8-8254-D83FB9E7D58B}" srcOrd="0" destOrd="0" presId="urn:microsoft.com/office/officeart/2005/8/layout/hierarchy1"/>
    <dgm:cxn modelId="{0B3BF1FB-C46D-4482-944C-6714FBEEBBD5}" type="presParOf" srcId="{2607764D-9F99-47B8-8254-D83FB9E7D58B}" destId="{C3D9C7F8-6755-4412-A9C5-3B98C4B93F4E}" srcOrd="0" destOrd="0" presId="urn:microsoft.com/office/officeart/2005/8/layout/hierarchy1"/>
    <dgm:cxn modelId="{CFF73439-F683-402B-8836-90A43D11CC33}" type="presParOf" srcId="{2607764D-9F99-47B8-8254-D83FB9E7D58B}" destId="{B6E9A328-1A14-472B-A4EA-DF04A76F4043}" srcOrd="1" destOrd="0" presId="urn:microsoft.com/office/officeart/2005/8/layout/hierarchy1"/>
    <dgm:cxn modelId="{8E2D5B46-7556-4073-90B5-40EF82DA27C4}" type="presParOf" srcId="{877752ED-30AA-43AE-8B14-7B013E7B5FA4}" destId="{FBC144C4-B1CF-4E84-8B60-7966A262F292}" srcOrd="1" destOrd="0" presId="urn:microsoft.com/office/officeart/2005/8/layout/hierarchy1"/>
    <dgm:cxn modelId="{CE402494-E5FD-4ACB-A2B1-6FBED257A681}" type="presParOf" srcId="{361C9680-7628-4DD6-8608-4830495F1723}" destId="{2C1F4EB2-B45E-4C9B-8693-A719B81CA775}" srcOrd="2" destOrd="0" presId="urn:microsoft.com/office/officeart/2005/8/layout/hierarchy1"/>
    <dgm:cxn modelId="{54672162-EEFC-4E3A-99F6-68ECCBD4064D}" type="presParOf" srcId="{361C9680-7628-4DD6-8608-4830495F1723}" destId="{61395D8D-B4B2-4634-BA67-5E65265AA26C}" srcOrd="3" destOrd="0" presId="urn:microsoft.com/office/officeart/2005/8/layout/hierarchy1"/>
    <dgm:cxn modelId="{AD0EEFF0-A99F-49FD-9211-6801E207F1E7}" type="presParOf" srcId="{61395D8D-B4B2-4634-BA67-5E65265AA26C}" destId="{78975558-5940-4138-904B-D33E366E2F6E}" srcOrd="0" destOrd="0" presId="urn:microsoft.com/office/officeart/2005/8/layout/hierarchy1"/>
    <dgm:cxn modelId="{96EDB7A4-0C68-4590-B275-AE75626B9CFE}" type="presParOf" srcId="{78975558-5940-4138-904B-D33E366E2F6E}" destId="{47E704B8-4999-4352-92E9-D6691974947D}" srcOrd="0" destOrd="0" presId="urn:microsoft.com/office/officeart/2005/8/layout/hierarchy1"/>
    <dgm:cxn modelId="{9C6065F9-5300-4C1C-9BD0-387C109FF45F}" type="presParOf" srcId="{78975558-5940-4138-904B-D33E366E2F6E}" destId="{A8CE83FF-80DF-41A2-8FF4-0FAA64843D19}" srcOrd="1" destOrd="0" presId="urn:microsoft.com/office/officeart/2005/8/layout/hierarchy1"/>
    <dgm:cxn modelId="{16EE8282-6A30-4B16-93C8-2ED996722B29}" type="presParOf" srcId="{61395D8D-B4B2-4634-BA67-5E65265AA26C}" destId="{759DE4AF-0F62-45F4-AFE0-D8C822AC430A}" srcOrd="1" destOrd="0" presId="urn:microsoft.com/office/officeart/2005/8/layout/hierarchy1"/>
    <dgm:cxn modelId="{4F9530BD-208A-4BEF-B088-E4EB5D990975}" type="presParOf" srcId="{759DE4AF-0F62-45F4-AFE0-D8C822AC430A}" destId="{1511B374-0337-4689-9BE4-62198916F9EC}" srcOrd="0" destOrd="0" presId="urn:microsoft.com/office/officeart/2005/8/layout/hierarchy1"/>
    <dgm:cxn modelId="{C78087A5-D893-4831-8AA7-AECFA11ABEA9}" type="presParOf" srcId="{759DE4AF-0F62-45F4-AFE0-D8C822AC430A}" destId="{CC6AC83B-6D4C-47E4-A7A7-4490FAF748FE}" srcOrd="1" destOrd="0" presId="urn:microsoft.com/office/officeart/2005/8/layout/hierarchy1"/>
    <dgm:cxn modelId="{39C7A0E6-3375-455E-A116-AC12C8D11850}" type="presParOf" srcId="{CC6AC83B-6D4C-47E4-A7A7-4490FAF748FE}" destId="{B171CAC3-93DA-44EE-A62F-77DF02C85C20}" srcOrd="0" destOrd="0" presId="urn:microsoft.com/office/officeart/2005/8/layout/hierarchy1"/>
    <dgm:cxn modelId="{2DACDBCF-BFD8-48DE-9DF9-478BEC9510D8}" type="presParOf" srcId="{B171CAC3-93DA-44EE-A62F-77DF02C85C20}" destId="{42DAA4DD-4890-4E8C-B785-E7ADD7B82E2C}" srcOrd="0" destOrd="0" presId="urn:microsoft.com/office/officeart/2005/8/layout/hierarchy1"/>
    <dgm:cxn modelId="{6F95589D-2DA8-4294-85F0-93107F5B0A8F}" type="presParOf" srcId="{B171CAC3-93DA-44EE-A62F-77DF02C85C20}" destId="{C15215EF-58A3-42AE-AFD4-75DDE4D946A5}" srcOrd="1" destOrd="0" presId="urn:microsoft.com/office/officeart/2005/8/layout/hierarchy1"/>
    <dgm:cxn modelId="{32978E56-6034-40A8-8115-B80DD9574AAC}" type="presParOf" srcId="{CC6AC83B-6D4C-47E4-A7A7-4490FAF748FE}" destId="{C29CFEC8-A8BC-49BC-89F4-C355E307D590}" srcOrd="1" destOrd="0" presId="urn:microsoft.com/office/officeart/2005/8/layout/hierarchy1"/>
    <dgm:cxn modelId="{D844C09D-F132-4714-AA91-869F6653282C}" type="presParOf" srcId="{361C9680-7628-4DD6-8608-4830495F1723}" destId="{D024D994-8950-4B4E-A05D-B4A2E06960C9}" srcOrd="4" destOrd="0" presId="urn:microsoft.com/office/officeart/2005/8/layout/hierarchy1"/>
    <dgm:cxn modelId="{0BFFBBAC-A114-49AD-8F63-80DA423026E7}" type="presParOf" srcId="{361C9680-7628-4DD6-8608-4830495F1723}" destId="{4216C20C-8F4E-4764-8DE8-E3B8E7EB121D}" srcOrd="5" destOrd="0" presId="urn:microsoft.com/office/officeart/2005/8/layout/hierarchy1"/>
    <dgm:cxn modelId="{28FD012F-963F-41A2-8778-8F16D17C61BC}" type="presParOf" srcId="{4216C20C-8F4E-4764-8DE8-E3B8E7EB121D}" destId="{D70E1C4D-0C3A-448B-9E8A-4AE5B9CB37B7}" srcOrd="0" destOrd="0" presId="urn:microsoft.com/office/officeart/2005/8/layout/hierarchy1"/>
    <dgm:cxn modelId="{CAFC912E-03AC-482B-BCE2-4D1664D111B1}" type="presParOf" srcId="{D70E1C4D-0C3A-448B-9E8A-4AE5B9CB37B7}" destId="{8C2CB469-3125-4435-85CF-4024D8C0DC6F}" srcOrd="0" destOrd="0" presId="urn:microsoft.com/office/officeart/2005/8/layout/hierarchy1"/>
    <dgm:cxn modelId="{2E3F2946-2B86-4A87-B89D-1ED88086765D}" type="presParOf" srcId="{D70E1C4D-0C3A-448B-9E8A-4AE5B9CB37B7}" destId="{99F908D2-5BB1-4561-8B94-F556424A4B35}" srcOrd="1" destOrd="0" presId="urn:microsoft.com/office/officeart/2005/8/layout/hierarchy1"/>
    <dgm:cxn modelId="{D33D61DE-26E5-406D-87B3-8DEA0BF18413}" type="presParOf" srcId="{4216C20C-8F4E-4764-8DE8-E3B8E7EB121D}" destId="{5FC13B86-B0B3-4E4D-91DB-7C06CC45D061}" srcOrd="1" destOrd="0" presId="urn:microsoft.com/office/officeart/2005/8/layout/hierarchy1"/>
    <dgm:cxn modelId="{BBD0888A-23C1-4AD0-86DB-480E861A2F38}" type="presParOf" srcId="{5FC13B86-B0B3-4E4D-91DB-7C06CC45D061}" destId="{19144480-2D62-4BB5-95B3-0A91CFFCC424}" srcOrd="0" destOrd="0" presId="urn:microsoft.com/office/officeart/2005/8/layout/hierarchy1"/>
    <dgm:cxn modelId="{5DC50B28-6C94-4695-8944-9107B99EB126}" type="presParOf" srcId="{5FC13B86-B0B3-4E4D-91DB-7C06CC45D061}" destId="{C969745F-4114-4DF0-BDA8-CFB85D021D1C}" srcOrd="1" destOrd="0" presId="urn:microsoft.com/office/officeart/2005/8/layout/hierarchy1"/>
    <dgm:cxn modelId="{074133AB-9615-4986-9EB0-FC0CD20656E3}" type="presParOf" srcId="{C969745F-4114-4DF0-BDA8-CFB85D021D1C}" destId="{8A336365-80BD-4A1E-8FA3-9A7188738E85}" srcOrd="0" destOrd="0" presId="urn:microsoft.com/office/officeart/2005/8/layout/hierarchy1"/>
    <dgm:cxn modelId="{8F15026B-BC4E-4AB9-AA5C-4CC18EDCEC21}" type="presParOf" srcId="{8A336365-80BD-4A1E-8FA3-9A7188738E85}" destId="{30C48E6A-B8F5-448A-8B8F-03186E666BC7}" srcOrd="0" destOrd="0" presId="urn:microsoft.com/office/officeart/2005/8/layout/hierarchy1"/>
    <dgm:cxn modelId="{6198904B-5BC6-4EFA-8E3B-8B4DBED2AAC9}" type="presParOf" srcId="{8A336365-80BD-4A1E-8FA3-9A7188738E85}" destId="{75E1769C-BF56-4589-AEF7-4430B67B3239}" srcOrd="1" destOrd="0" presId="urn:microsoft.com/office/officeart/2005/8/layout/hierarchy1"/>
    <dgm:cxn modelId="{B712482E-1BCE-470C-8CBF-43646F1A67D9}" type="presParOf" srcId="{C969745F-4114-4DF0-BDA8-CFB85D021D1C}" destId="{4FD4727F-B16B-4E97-AB22-05ED7EC437B4}" srcOrd="1" destOrd="0" presId="urn:microsoft.com/office/officeart/2005/8/layout/hierarchy1"/>
    <dgm:cxn modelId="{04D6C91F-DCD5-4CF3-86B4-9D7062DB7DDA}" type="presParOf" srcId="{361C9680-7628-4DD6-8608-4830495F1723}" destId="{59B8C902-7774-41EA-9537-82DDF39661F7}" srcOrd="6" destOrd="0" presId="urn:microsoft.com/office/officeart/2005/8/layout/hierarchy1"/>
    <dgm:cxn modelId="{7050BD52-EDBA-4ACE-A3AA-A799B25963C9}" type="presParOf" srcId="{361C9680-7628-4DD6-8608-4830495F1723}" destId="{9B51B9D6-7E9D-4701-8395-53495044C8A2}" srcOrd="7" destOrd="0" presId="urn:microsoft.com/office/officeart/2005/8/layout/hierarchy1"/>
    <dgm:cxn modelId="{9E841302-EE5E-4F3E-868C-89D324DC9FDD}" type="presParOf" srcId="{9B51B9D6-7E9D-4701-8395-53495044C8A2}" destId="{AC13DD75-4F45-4EE1-8A85-C22D192DB249}" srcOrd="0" destOrd="0" presId="urn:microsoft.com/office/officeart/2005/8/layout/hierarchy1"/>
    <dgm:cxn modelId="{29E51AC0-3B8B-40A9-86BB-DC79209606B1}" type="presParOf" srcId="{AC13DD75-4F45-4EE1-8A85-C22D192DB249}" destId="{8179BA76-3361-4DDC-9FE1-4FA93AA79E86}" srcOrd="0" destOrd="0" presId="urn:microsoft.com/office/officeart/2005/8/layout/hierarchy1"/>
    <dgm:cxn modelId="{596E3BD0-30C8-41E6-9739-54922F7F1DA2}" type="presParOf" srcId="{AC13DD75-4F45-4EE1-8A85-C22D192DB249}" destId="{9212F192-A031-4BF2-9714-DE42EC54ECEB}" srcOrd="1" destOrd="0" presId="urn:microsoft.com/office/officeart/2005/8/layout/hierarchy1"/>
    <dgm:cxn modelId="{106BE565-2C3F-4F07-A5D1-B34EBBD16693}" type="presParOf" srcId="{9B51B9D6-7E9D-4701-8395-53495044C8A2}" destId="{814EE1CD-D201-43B2-B9EF-010FF56B613F}" srcOrd="1" destOrd="0" presId="urn:microsoft.com/office/officeart/2005/8/layout/hierarchy1"/>
    <dgm:cxn modelId="{9FD3B1E5-7290-4977-B764-530DA1964EED}" type="presParOf" srcId="{814EE1CD-D201-43B2-B9EF-010FF56B613F}" destId="{41C5CFA6-C0BE-4283-8A48-09BDC553AC00}" srcOrd="0" destOrd="0" presId="urn:microsoft.com/office/officeart/2005/8/layout/hierarchy1"/>
    <dgm:cxn modelId="{3E2528D8-365B-44ED-BBA3-C7AFF4F1E8E1}" type="presParOf" srcId="{814EE1CD-D201-43B2-B9EF-010FF56B613F}" destId="{65067B4C-FF60-4731-A6BA-B14261F2D1C3}" srcOrd="1" destOrd="0" presId="urn:microsoft.com/office/officeart/2005/8/layout/hierarchy1"/>
    <dgm:cxn modelId="{A7A2094A-FB5C-4347-8056-016E41D1DEA3}" type="presParOf" srcId="{65067B4C-FF60-4731-A6BA-B14261F2D1C3}" destId="{CB31B67F-1128-435A-A7A0-38CDF120A1FB}" srcOrd="0" destOrd="0" presId="urn:microsoft.com/office/officeart/2005/8/layout/hierarchy1"/>
    <dgm:cxn modelId="{5055D866-B0D3-48C2-88EE-369D68074CAC}" type="presParOf" srcId="{CB31B67F-1128-435A-A7A0-38CDF120A1FB}" destId="{D21B5999-9DDB-46DF-A0F9-F8BD20D52536}" srcOrd="0" destOrd="0" presId="urn:microsoft.com/office/officeart/2005/8/layout/hierarchy1"/>
    <dgm:cxn modelId="{10C64E83-D0F9-42AD-A448-F6BAE04EB8DB}" type="presParOf" srcId="{CB31B67F-1128-435A-A7A0-38CDF120A1FB}" destId="{DAEFC64E-340D-4557-B2FF-808F5ED7A412}" srcOrd="1" destOrd="0" presId="urn:microsoft.com/office/officeart/2005/8/layout/hierarchy1"/>
    <dgm:cxn modelId="{7EE37B19-FBBB-4470-AF5D-4F9F13555A07}" type="presParOf" srcId="{65067B4C-FF60-4731-A6BA-B14261F2D1C3}" destId="{D7F07A57-CDBB-4FB2-874E-0557D342F143}" srcOrd="1" destOrd="0" presId="urn:microsoft.com/office/officeart/2005/8/layout/hierarchy1"/>
    <dgm:cxn modelId="{F1502745-7019-4B4B-A99F-0205E6B412DD}" type="presParOf" srcId="{361C9680-7628-4DD6-8608-4830495F1723}" destId="{DEA4A3B4-2D0E-4EB2-ABD4-1357D8603E25}" srcOrd="8" destOrd="0" presId="urn:microsoft.com/office/officeart/2005/8/layout/hierarchy1"/>
    <dgm:cxn modelId="{CDB0ED8B-83B3-47E4-8503-99756133832E}" type="presParOf" srcId="{361C9680-7628-4DD6-8608-4830495F1723}" destId="{938E80A2-79D7-47CB-9D33-BD7ED8B688F9}" srcOrd="9" destOrd="0" presId="urn:microsoft.com/office/officeart/2005/8/layout/hierarchy1"/>
    <dgm:cxn modelId="{7CAFBC26-05B8-493D-BA73-A738BBD04CCA}" type="presParOf" srcId="{938E80A2-79D7-47CB-9D33-BD7ED8B688F9}" destId="{648D5085-DDD1-49C4-ACD9-AF2CC805AAD1}" srcOrd="0" destOrd="0" presId="urn:microsoft.com/office/officeart/2005/8/layout/hierarchy1"/>
    <dgm:cxn modelId="{F73C31C7-E390-4CD7-BC2E-011E3BE40E83}" type="presParOf" srcId="{648D5085-DDD1-49C4-ACD9-AF2CC805AAD1}" destId="{E14E056A-0A18-44B0-B5C2-6AC911816CB6}" srcOrd="0" destOrd="0" presId="urn:microsoft.com/office/officeart/2005/8/layout/hierarchy1"/>
    <dgm:cxn modelId="{079F4D75-982B-479C-9C2D-BF7F811890C2}" type="presParOf" srcId="{648D5085-DDD1-49C4-ACD9-AF2CC805AAD1}" destId="{0052463A-F124-4517-92C0-E4889FFDF243}" srcOrd="1" destOrd="0" presId="urn:microsoft.com/office/officeart/2005/8/layout/hierarchy1"/>
    <dgm:cxn modelId="{D970E0A8-928B-4542-8A10-75073634A670}" type="presParOf" srcId="{938E80A2-79D7-47CB-9D33-BD7ED8B688F9}" destId="{F0BC731D-8E37-439C-9EC4-B16BC4CB630E}" srcOrd="1" destOrd="0" presId="urn:microsoft.com/office/officeart/2005/8/layout/hierarchy1"/>
    <dgm:cxn modelId="{01520E8E-8DFE-40C9-BE34-ECCE1A58157F}" type="presParOf" srcId="{F0BC731D-8E37-439C-9EC4-B16BC4CB630E}" destId="{203D31C6-9CB1-47AD-9B81-D08413EF029A}" srcOrd="0" destOrd="0" presId="urn:microsoft.com/office/officeart/2005/8/layout/hierarchy1"/>
    <dgm:cxn modelId="{5FCAC52F-A2CD-4BB8-BABF-2193C5AE155C}" type="presParOf" srcId="{F0BC731D-8E37-439C-9EC4-B16BC4CB630E}" destId="{A0865258-2744-438B-9E15-B4EA211F4FCA}" srcOrd="1" destOrd="0" presId="urn:microsoft.com/office/officeart/2005/8/layout/hierarchy1"/>
    <dgm:cxn modelId="{433E0C3F-98B2-4F5A-A869-94AD5896295A}" type="presParOf" srcId="{A0865258-2744-438B-9E15-B4EA211F4FCA}" destId="{B4FA8FDA-2BC8-4A5D-BAA4-25FEF8499A2C}" srcOrd="0" destOrd="0" presId="urn:microsoft.com/office/officeart/2005/8/layout/hierarchy1"/>
    <dgm:cxn modelId="{91236177-60DC-4A92-8CC0-56BD5E9CF21F}" type="presParOf" srcId="{B4FA8FDA-2BC8-4A5D-BAA4-25FEF8499A2C}" destId="{8FFFD7DB-F2C1-437F-B399-D20055732914}" srcOrd="0" destOrd="0" presId="urn:microsoft.com/office/officeart/2005/8/layout/hierarchy1"/>
    <dgm:cxn modelId="{42F37066-0EC4-408B-BFE9-CF37F8B322BF}" type="presParOf" srcId="{B4FA8FDA-2BC8-4A5D-BAA4-25FEF8499A2C}" destId="{0AD29787-C250-412B-A3E8-1BD51030CA6F}" srcOrd="1" destOrd="0" presId="urn:microsoft.com/office/officeart/2005/8/layout/hierarchy1"/>
    <dgm:cxn modelId="{060F68FD-AAB0-4808-B6A7-5D99E3CE8B1B}" type="presParOf" srcId="{A0865258-2744-438B-9E15-B4EA211F4FCA}" destId="{071E0090-7C57-43C4-85D4-CBE8A1D95838}" srcOrd="1" destOrd="0" presId="urn:microsoft.com/office/officeart/2005/8/layout/hierarchy1"/>
    <dgm:cxn modelId="{747F300F-8427-4E39-AEFD-4FC6BEDC12FE}" type="presParOf" srcId="{09A033CE-C0B1-4F64-8EF5-3D57D49948B7}" destId="{649A34D7-561E-437A-8C17-37F859788BA5}" srcOrd="2" destOrd="0" presId="urn:microsoft.com/office/officeart/2005/8/layout/hierarchy1"/>
    <dgm:cxn modelId="{7D7C53B7-CA71-499B-A92D-B8C33FCAFDA9}" type="presParOf" srcId="{09A033CE-C0B1-4F64-8EF5-3D57D49948B7}" destId="{436CADD9-95C2-4118-8A86-D0E7F4EE7A39}" srcOrd="3" destOrd="0" presId="urn:microsoft.com/office/officeart/2005/8/layout/hierarchy1"/>
    <dgm:cxn modelId="{29F8CDBD-FBAD-42AE-90EB-B926565B572A}" type="presParOf" srcId="{436CADD9-95C2-4118-8A86-D0E7F4EE7A39}" destId="{1582E91F-8D8B-4FFA-A8D0-9AB7D3FF29DD}" srcOrd="0" destOrd="0" presId="urn:microsoft.com/office/officeart/2005/8/layout/hierarchy1"/>
    <dgm:cxn modelId="{2A9906DF-E881-493F-B7FE-2594FD5DDC8C}" type="presParOf" srcId="{1582E91F-8D8B-4FFA-A8D0-9AB7D3FF29DD}" destId="{5ADF50FD-9C77-4589-9AAF-373726906A49}" srcOrd="0" destOrd="0" presId="urn:microsoft.com/office/officeart/2005/8/layout/hierarchy1"/>
    <dgm:cxn modelId="{FE88FB4C-6ED6-4718-BDDD-BA137FD926A5}" type="presParOf" srcId="{1582E91F-8D8B-4FFA-A8D0-9AB7D3FF29DD}" destId="{D1F38145-0511-41BB-8711-3DCCCD0B7F45}" srcOrd="1" destOrd="0" presId="urn:microsoft.com/office/officeart/2005/8/layout/hierarchy1"/>
    <dgm:cxn modelId="{27BD58EC-054A-437A-B221-C50A7A805710}" type="presParOf" srcId="{436CADD9-95C2-4118-8A86-D0E7F4EE7A39}" destId="{50B7A8AC-6F63-4CFD-A8D9-39415962B20B}" srcOrd="1" destOrd="0" presId="urn:microsoft.com/office/officeart/2005/8/layout/hierarchy1"/>
    <dgm:cxn modelId="{C514E65C-6185-4176-9D1F-307B432E78BD}" type="presParOf" srcId="{50B7A8AC-6F63-4CFD-A8D9-39415962B20B}" destId="{C1906543-D71E-4414-B600-D91E09697EB9}" srcOrd="0" destOrd="0" presId="urn:microsoft.com/office/officeart/2005/8/layout/hierarchy1"/>
    <dgm:cxn modelId="{C9B504EA-19B2-4D2A-A449-31FBF642D4B6}" type="presParOf" srcId="{50B7A8AC-6F63-4CFD-A8D9-39415962B20B}" destId="{BE6B263B-2B48-414C-AA79-97874B419D25}" srcOrd="1" destOrd="0" presId="urn:microsoft.com/office/officeart/2005/8/layout/hierarchy1"/>
    <dgm:cxn modelId="{3B43EC18-19DA-45E4-8BCC-A11DA96C61C0}" type="presParOf" srcId="{BE6B263B-2B48-414C-AA79-97874B419D25}" destId="{57410FD7-A289-43F1-808D-8D6804AEDDD4}" srcOrd="0" destOrd="0" presId="urn:microsoft.com/office/officeart/2005/8/layout/hierarchy1"/>
    <dgm:cxn modelId="{7EE915ED-5D0A-419A-9578-0A9632FB876C}" type="presParOf" srcId="{57410FD7-A289-43F1-808D-8D6804AEDDD4}" destId="{CBDC98C7-5C58-477F-9810-CA8671ECA56E}" srcOrd="0" destOrd="0" presId="urn:microsoft.com/office/officeart/2005/8/layout/hierarchy1"/>
    <dgm:cxn modelId="{F8424221-FD22-4BD1-A279-2F7FD5B4CCC5}" type="presParOf" srcId="{57410FD7-A289-43F1-808D-8D6804AEDDD4}" destId="{A8798C8F-F377-4D5E-A6DD-974E30F9C598}" srcOrd="1" destOrd="0" presId="urn:microsoft.com/office/officeart/2005/8/layout/hierarchy1"/>
    <dgm:cxn modelId="{19A454D9-E4C0-45DD-8828-29367C2B8B13}" type="presParOf" srcId="{BE6B263B-2B48-414C-AA79-97874B419D25}" destId="{E1AC1F31-6AF0-4818-94C3-E3125AEC14BD}" srcOrd="1" destOrd="0" presId="urn:microsoft.com/office/officeart/2005/8/layout/hierarchy1"/>
    <dgm:cxn modelId="{9B0F4DBA-0D18-4693-8AC1-6CED0D883467}" type="presParOf" srcId="{E1AC1F31-6AF0-4818-94C3-E3125AEC14BD}" destId="{A4C1A757-1948-439C-95D7-52DB802A9478}" srcOrd="0" destOrd="0" presId="urn:microsoft.com/office/officeart/2005/8/layout/hierarchy1"/>
    <dgm:cxn modelId="{F5483A94-BED9-4604-8053-FFC5CCDED117}" type="presParOf" srcId="{E1AC1F31-6AF0-4818-94C3-E3125AEC14BD}" destId="{617948A5-813E-4B64-AE72-31276B397FFB}" srcOrd="1" destOrd="0" presId="urn:microsoft.com/office/officeart/2005/8/layout/hierarchy1"/>
    <dgm:cxn modelId="{AC7A2A87-E821-4BA3-AB4D-BF8BEEAFD26D}" type="presParOf" srcId="{617948A5-813E-4B64-AE72-31276B397FFB}" destId="{07E9BBF3-3525-4E17-8931-F5B4CC44E8DD}" srcOrd="0" destOrd="0" presId="urn:microsoft.com/office/officeart/2005/8/layout/hierarchy1"/>
    <dgm:cxn modelId="{02F98E2D-DA01-4028-BD32-E5BC03B92251}" type="presParOf" srcId="{07E9BBF3-3525-4E17-8931-F5B4CC44E8DD}" destId="{EF6F99E6-59E2-44EC-8BE1-96E64676E218}" srcOrd="0" destOrd="0" presId="urn:microsoft.com/office/officeart/2005/8/layout/hierarchy1"/>
    <dgm:cxn modelId="{6276A2E7-845A-4A02-89F9-0758DE516830}" type="presParOf" srcId="{07E9BBF3-3525-4E17-8931-F5B4CC44E8DD}" destId="{9AC9E29A-A69C-44F6-948F-48C7ABB80413}" srcOrd="1" destOrd="0" presId="urn:microsoft.com/office/officeart/2005/8/layout/hierarchy1"/>
    <dgm:cxn modelId="{3F294BF8-B9AC-4D2D-878C-E1AF1CC69704}" type="presParOf" srcId="{617948A5-813E-4B64-AE72-31276B397FFB}" destId="{D5D574F3-4974-47D0-9004-40C22F24E923}" srcOrd="1" destOrd="0" presId="urn:microsoft.com/office/officeart/2005/8/layout/hierarchy1"/>
    <dgm:cxn modelId="{0649F32F-8770-4492-A6EF-667FA4680C21}" type="presParOf" srcId="{50B7A8AC-6F63-4CFD-A8D9-39415962B20B}" destId="{BCBC987E-F22F-4496-9204-1152C587FCCA}" srcOrd="2" destOrd="0" presId="urn:microsoft.com/office/officeart/2005/8/layout/hierarchy1"/>
    <dgm:cxn modelId="{0B59A11B-17C4-4409-86B8-B28AFBEC7D2B}" type="presParOf" srcId="{50B7A8AC-6F63-4CFD-A8D9-39415962B20B}" destId="{407A5B67-B811-48E2-92EC-B93AF0334D54}" srcOrd="3" destOrd="0" presId="urn:microsoft.com/office/officeart/2005/8/layout/hierarchy1"/>
    <dgm:cxn modelId="{F6DCD181-9F63-4BBC-8760-6FA515505C50}" type="presParOf" srcId="{407A5B67-B811-48E2-92EC-B93AF0334D54}" destId="{A0D2902A-D40A-4365-993C-31A5897C7ABB}" srcOrd="0" destOrd="0" presId="urn:microsoft.com/office/officeart/2005/8/layout/hierarchy1"/>
    <dgm:cxn modelId="{32D47A60-D491-45C3-9FB5-E60E75A213A5}" type="presParOf" srcId="{A0D2902A-D40A-4365-993C-31A5897C7ABB}" destId="{497D8CC8-9343-44BA-921E-84803B3C697B}" srcOrd="0" destOrd="0" presId="urn:microsoft.com/office/officeart/2005/8/layout/hierarchy1"/>
    <dgm:cxn modelId="{53DA4342-3DB2-408C-BBC3-D3708A4704CE}" type="presParOf" srcId="{A0D2902A-D40A-4365-993C-31A5897C7ABB}" destId="{7CC1D379-9DCE-47C9-A754-013584F4DBFD}" srcOrd="1" destOrd="0" presId="urn:microsoft.com/office/officeart/2005/8/layout/hierarchy1"/>
    <dgm:cxn modelId="{32BB109C-0AD0-4A28-A22B-DC48E4652F13}" type="presParOf" srcId="{407A5B67-B811-48E2-92EC-B93AF0334D54}" destId="{719DB066-5B1D-4E98-AEA9-B7F165830504}" srcOrd="1" destOrd="0" presId="urn:microsoft.com/office/officeart/2005/8/layout/hierarchy1"/>
    <dgm:cxn modelId="{01B1E05B-EC4F-4AAE-AAAA-AC1422922BFB}" type="presParOf" srcId="{719DB066-5B1D-4E98-AEA9-B7F165830504}" destId="{CF88159F-4D66-4710-884B-6EFD8FC1EF23}" srcOrd="0" destOrd="0" presId="urn:microsoft.com/office/officeart/2005/8/layout/hierarchy1"/>
    <dgm:cxn modelId="{C9DF9A7A-FC64-4F72-B76E-0EFA6E4373D5}" type="presParOf" srcId="{719DB066-5B1D-4E98-AEA9-B7F165830504}" destId="{C74A416B-E8C8-42D9-8C61-D1AF9CF70C5F}" srcOrd="1" destOrd="0" presId="urn:microsoft.com/office/officeart/2005/8/layout/hierarchy1"/>
    <dgm:cxn modelId="{360A882F-C219-43E1-8016-B643F3B01639}" type="presParOf" srcId="{C74A416B-E8C8-42D9-8C61-D1AF9CF70C5F}" destId="{83DDB328-7339-42EC-8A5D-BB0A01A9F704}" srcOrd="0" destOrd="0" presId="urn:microsoft.com/office/officeart/2005/8/layout/hierarchy1"/>
    <dgm:cxn modelId="{31296539-EA9F-483D-9A32-B21C73895E7F}" type="presParOf" srcId="{83DDB328-7339-42EC-8A5D-BB0A01A9F704}" destId="{29007C7A-E0C9-4500-A783-5D8AF96C6C19}" srcOrd="0" destOrd="0" presId="urn:microsoft.com/office/officeart/2005/8/layout/hierarchy1"/>
    <dgm:cxn modelId="{0B03741C-15E8-4AC5-A98A-07DEDE296F22}" type="presParOf" srcId="{83DDB328-7339-42EC-8A5D-BB0A01A9F704}" destId="{3E51D77F-7FF5-4031-95D5-5056D6AA604F}" srcOrd="1" destOrd="0" presId="urn:microsoft.com/office/officeart/2005/8/layout/hierarchy1"/>
    <dgm:cxn modelId="{11D31F28-F1C2-431A-AB42-4FB0416F11BA}" type="presParOf" srcId="{C74A416B-E8C8-42D9-8C61-D1AF9CF70C5F}" destId="{B69FD15F-F65E-4DB1-8FA3-0E12E18CE2A5}" srcOrd="1" destOrd="0" presId="urn:microsoft.com/office/officeart/2005/8/layout/hierarchy1"/>
    <dgm:cxn modelId="{F082AA0B-7C79-4C1F-B1FC-520A3F143617}" type="presParOf" srcId="{50B7A8AC-6F63-4CFD-A8D9-39415962B20B}" destId="{E05B70A1-BC46-43AA-845C-99808E6F7792}" srcOrd="4" destOrd="0" presId="urn:microsoft.com/office/officeart/2005/8/layout/hierarchy1"/>
    <dgm:cxn modelId="{1103B3D2-3152-4C89-8974-75B7C519CFA5}" type="presParOf" srcId="{50B7A8AC-6F63-4CFD-A8D9-39415962B20B}" destId="{97A3F88B-2EB9-4032-A917-9F7017BF75FB}" srcOrd="5" destOrd="0" presId="urn:microsoft.com/office/officeart/2005/8/layout/hierarchy1"/>
    <dgm:cxn modelId="{4837C87C-47C1-4136-9754-E451CE1DF98D}" type="presParOf" srcId="{97A3F88B-2EB9-4032-A917-9F7017BF75FB}" destId="{7A5FD405-56AF-4A1E-BC42-E3A3F9A19CD6}" srcOrd="0" destOrd="0" presId="urn:microsoft.com/office/officeart/2005/8/layout/hierarchy1"/>
    <dgm:cxn modelId="{E38628CF-2BDB-4BEF-8A18-58F25CDA2A45}" type="presParOf" srcId="{7A5FD405-56AF-4A1E-BC42-E3A3F9A19CD6}" destId="{61407B26-33B2-4DB7-B3C7-BCEB898DEAE8}" srcOrd="0" destOrd="0" presId="urn:microsoft.com/office/officeart/2005/8/layout/hierarchy1"/>
    <dgm:cxn modelId="{CB0BED2C-12B5-4F4B-AF5E-A912A4BB51A8}" type="presParOf" srcId="{7A5FD405-56AF-4A1E-BC42-E3A3F9A19CD6}" destId="{8E5E2801-A194-4E86-80B4-2775302237A9}" srcOrd="1" destOrd="0" presId="urn:microsoft.com/office/officeart/2005/8/layout/hierarchy1"/>
    <dgm:cxn modelId="{F07786BF-E941-431D-A962-F62DE6476FE1}" type="presParOf" srcId="{97A3F88B-2EB9-4032-A917-9F7017BF75FB}" destId="{AC355259-C291-4CEB-B32B-8076F6C089E3}" srcOrd="1" destOrd="0" presId="urn:microsoft.com/office/officeart/2005/8/layout/hierarchy1"/>
    <dgm:cxn modelId="{797584A6-6FF3-47B1-89E5-9076F25C93D1}" type="presParOf" srcId="{AC355259-C291-4CEB-B32B-8076F6C089E3}" destId="{5AA29FE2-04EB-44A7-95A7-94BBC2170A77}" srcOrd="0" destOrd="0" presId="urn:microsoft.com/office/officeart/2005/8/layout/hierarchy1"/>
    <dgm:cxn modelId="{310ED85F-CDE1-4593-B13A-669EF2EFBB01}" type="presParOf" srcId="{AC355259-C291-4CEB-B32B-8076F6C089E3}" destId="{14B251EE-566A-463C-A31B-CDC912B77BF9}" srcOrd="1" destOrd="0" presId="urn:microsoft.com/office/officeart/2005/8/layout/hierarchy1"/>
    <dgm:cxn modelId="{91272A1B-8D50-40B3-9C5D-E5182389B00C}" type="presParOf" srcId="{14B251EE-566A-463C-A31B-CDC912B77BF9}" destId="{44F51CA3-AE97-4D9D-8CF6-2D0F14B4B794}" srcOrd="0" destOrd="0" presId="urn:microsoft.com/office/officeart/2005/8/layout/hierarchy1"/>
    <dgm:cxn modelId="{25A1279A-5733-459B-A2D0-C872164B5629}" type="presParOf" srcId="{44F51CA3-AE97-4D9D-8CF6-2D0F14B4B794}" destId="{489E634A-9561-4AD4-9E86-4E6B12AF133A}" srcOrd="0" destOrd="0" presId="urn:microsoft.com/office/officeart/2005/8/layout/hierarchy1"/>
    <dgm:cxn modelId="{40947117-2ABA-4BC1-A4B5-05F565742E35}" type="presParOf" srcId="{44F51CA3-AE97-4D9D-8CF6-2D0F14B4B794}" destId="{C1E1F02D-1518-41E2-9593-25B939D6F0B9}" srcOrd="1" destOrd="0" presId="urn:microsoft.com/office/officeart/2005/8/layout/hierarchy1"/>
    <dgm:cxn modelId="{BB0299D0-CBA0-44F7-B77A-AF247464517A}" type="presParOf" srcId="{14B251EE-566A-463C-A31B-CDC912B77BF9}" destId="{2FC86F27-9E1B-433D-87F8-124C70722D26}" srcOrd="1" destOrd="0" presId="urn:microsoft.com/office/officeart/2005/8/layout/hierarchy1"/>
    <dgm:cxn modelId="{1ACE8A3F-974B-43EA-868E-9482FFCAA755}" type="presParOf" srcId="{50B7A8AC-6F63-4CFD-A8D9-39415962B20B}" destId="{C6173700-EDC6-4553-9C21-9FDB6212D38C}" srcOrd="6" destOrd="0" presId="urn:microsoft.com/office/officeart/2005/8/layout/hierarchy1"/>
    <dgm:cxn modelId="{BA8096A8-4D11-4FAE-9BEE-38CAF4CD988A}" type="presParOf" srcId="{50B7A8AC-6F63-4CFD-A8D9-39415962B20B}" destId="{920C84DA-FE3B-4076-90D4-315B8B028EB1}" srcOrd="7" destOrd="0" presId="urn:microsoft.com/office/officeart/2005/8/layout/hierarchy1"/>
    <dgm:cxn modelId="{9E9A1C04-FDC0-4E67-94E1-97EF16D2C84C}" type="presParOf" srcId="{920C84DA-FE3B-4076-90D4-315B8B028EB1}" destId="{D4F606A5-20F6-40E2-A2E4-6FF9A3473120}" srcOrd="0" destOrd="0" presId="urn:microsoft.com/office/officeart/2005/8/layout/hierarchy1"/>
    <dgm:cxn modelId="{E14E95A1-0A6C-4F18-8D99-52C8B38C8D18}" type="presParOf" srcId="{D4F606A5-20F6-40E2-A2E4-6FF9A3473120}" destId="{6CC30A03-DE34-4B05-A8E6-EBBC26D39EAC}" srcOrd="0" destOrd="0" presId="urn:microsoft.com/office/officeart/2005/8/layout/hierarchy1"/>
    <dgm:cxn modelId="{A16CD1BC-8567-41C7-B824-E02AB1BD2CAC}" type="presParOf" srcId="{D4F606A5-20F6-40E2-A2E4-6FF9A3473120}" destId="{572084E7-5D22-4E81-AE6E-7E937DF5DF4D}" srcOrd="1" destOrd="0" presId="urn:microsoft.com/office/officeart/2005/8/layout/hierarchy1"/>
    <dgm:cxn modelId="{B0A988A6-1DA4-49D8-A0D2-4881205AFBC2}" type="presParOf" srcId="{920C84DA-FE3B-4076-90D4-315B8B028EB1}" destId="{93FABE5C-04CF-4909-AC5B-9B28303DB8B6}" srcOrd="1" destOrd="0" presId="urn:microsoft.com/office/officeart/2005/8/layout/hierarchy1"/>
    <dgm:cxn modelId="{3ACDEF39-48DE-4CAA-92BA-EF26671C4938}" type="presParOf" srcId="{93FABE5C-04CF-4909-AC5B-9B28303DB8B6}" destId="{58C61E11-8CDF-4319-BC76-6A4CD4C3760F}" srcOrd="0" destOrd="0" presId="urn:microsoft.com/office/officeart/2005/8/layout/hierarchy1"/>
    <dgm:cxn modelId="{52C459ED-8096-4A01-A102-F03CEC27E283}" type="presParOf" srcId="{93FABE5C-04CF-4909-AC5B-9B28303DB8B6}" destId="{8916F759-4BD2-4DE0-865D-568C348FE01A}" srcOrd="1" destOrd="0" presId="urn:microsoft.com/office/officeart/2005/8/layout/hierarchy1"/>
    <dgm:cxn modelId="{C340AF40-9BB1-49C9-A512-12FDC63B6537}" type="presParOf" srcId="{8916F759-4BD2-4DE0-865D-568C348FE01A}" destId="{877112F5-3537-4CC6-B09C-E1035C02EA70}" srcOrd="0" destOrd="0" presId="urn:microsoft.com/office/officeart/2005/8/layout/hierarchy1"/>
    <dgm:cxn modelId="{D5F91E9B-6C5A-408E-8B56-A6B4E91ECC93}" type="presParOf" srcId="{877112F5-3537-4CC6-B09C-E1035C02EA70}" destId="{DE9581AE-9B9C-4620-A669-7CC74A52AFA5}" srcOrd="0" destOrd="0" presId="urn:microsoft.com/office/officeart/2005/8/layout/hierarchy1"/>
    <dgm:cxn modelId="{5B071B8E-3E84-4441-A96E-DD1022B2A9D3}" type="presParOf" srcId="{877112F5-3537-4CC6-B09C-E1035C02EA70}" destId="{2C4E4A97-A3D3-4864-84FA-B55630FE6F60}" srcOrd="1" destOrd="0" presId="urn:microsoft.com/office/officeart/2005/8/layout/hierarchy1"/>
    <dgm:cxn modelId="{91BA20B4-DC6E-4E38-873E-53C086E8B6D1}" type="presParOf" srcId="{8916F759-4BD2-4DE0-865D-568C348FE01A}" destId="{96BEBD0E-0CEC-4D52-8A3A-7367711BA414}" srcOrd="1" destOrd="0" presId="urn:microsoft.com/office/officeart/2005/8/layout/hierarchy1"/>
    <dgm:cxn modelId="{2917B47C-4449-432E-9127-F00B4067AA59}" type="presParOf" srcId="{50B7A8AC-6F63-4CFD-A8D9-39415962B20B}" destId="{4FB25EE9-BF89-4D8B-82CD-4BB92B547229}" srcOrd="8" destOrd="0" presId="urn:microsoft.com/office/officeart/2005/8/layout/hierarchy1"/>
    <dgm:cxn modelId="{35CF089B-0AF7-469E-A091-C8E7BA84ABB3}" type="presParOf" srcId="{50B7A8AC-6F63-4CFD-A8D9-39415962B20B}" destId="{F7E1AF0E-AC45-46EF-9950-680A2849804A}" srcOrd="9" destOrd="0" presId="urn:microsoft.com/office/officeart/2005/8/layout/hierarchy1"/>
    <dgm:cxn modelId="{EA9C01FB-EE39-4505-BDB3-DE61EDFAFBC5}" type="presParOf" srcId="{F7E1AF0E-AC45-46EF-9950-680A2849804A}" destId="{B6D8DEA0-54B9-4A92-8F55-C9B4ED88DA20}" srcOrd="0" destOrd="0" presId="urn:microsoft.com/office/officeart/2005/8/layout/hierarchy1"/>
    <dgm:cxn modelId="{B0AB7F4D-3652-466E-AD02-E522AD5E3734}" type="presParOf" srcId="{B6D8DEA0-54B9-4A92-8F55-C9B4ED88DA20}" destId="{AD39CA05-A9EA-4393-87A7-A96968DC7795}" srcOrd="0" destOrd="0" presId="urn:microsoft.com/office/officeart/2005/8/layout/hierarchy1"/>
    <dgm:cxn modelId="{4B4F7956-C4B9-4654-A870-B67F72C25A98}" type="presParOf" srcId="{B6D8DEA0-54B9-4A92-8F55-C9B4ED88DA20}" destId="{EAF3152E-1C98-435A-A5E2-EB8C96BB8B7D}" srcOrd="1" destOrd="0" presId="urn:microsoft.com/office/officeart/2005/8/layout/hierarchy1"/>
    <dgm:cxn modelId="{D8113099-7C41-4E29-8E3A-A941715AC1E8}" type="presParOf" srcId="{F7E1AF0E-AC45-46EF-9950-680A2849804A}" destId="{BB2CF2FC-DFEB-472A-8BEA-FD1AD5FE35F5}" srcOrd="1" destOrd="0" presId="urn:microsoft.com/office/officeart/2005/8/layout/hierarchy1"/>
    <dgm:cxn modelId="{9F5949FA-063B-4F9B-B5F1-CD6FD5F8E5C8}" type="presParOf" srcId="{BB2CF2FC-DFEB-472A-8BEA-FD1AD5FE35F5}" destId="{9120219B-C8B2-414D-9C5C-F8A132D905F3}" srcOrd="0" destOrd="0" presId="urn:microsoft.com/office/officeart/2005/8/layout/hierarchy1"/>
    <dgm:cxn modelId="{FD786A3D-F3F7-4125-9DFA-1416554BC2FF}" type="presParOf" srcId="{BB2CF2FC-DFEB-472A-8BEA-FD1AD5FE35F5}" destId="{50FF685F-D326-4FA4-AB63-A0DD2807DA97}" srcOrd="1" destOrd="0" presId="urn:microsoft.com/office/officeart/2005/8/layout/hierarchy1"/>
    <dgm:cxn modelId="{741E7C40-FD75-4721-89CA-818A0E8F4CE2}" type="presParOf" srcId="{50FF685F-D326-4FA4-AB63-A0DD2807DA97}" destId="{599C9548-FDFC-40FF-8A7E-0F2BB1C03623}" srcOrd="0" destOrd="0" presId="urn:microsoft.com/office/officeart/2005/8/layout/hierarchy1"/>
    <dgm:cxn modelId="{0BE91C0C-EC03-44A5-BB70-1AEDAF004D45}" type="presParOf" srcId="{599C9548-FDFC-40FF-8A7E-0F2BB1C03623}" destId="{D95DE129-21A8-4C0E-9FFE-82185F28A8A5}" srcOrd="0" destOrd="0" presId="urn:microsoft.com/office/officeart/2005/8/layout/hierarchy1"/>
    <dgm:cxn modelId="{A90BA58A-5DCA-4851-A8E8-065A32FC87D6}" type="presParOf" srcId="{599C9548-FDFC-40FF-8A7E-0F2BB1C03623}" destId="{078C9FF2-8BAD-4A6B-BF0D-0164CF67812F}" srcOrd="1" destOrd="0" presId="urn:microsoft.com/office/officeart/2005/8/layout/hierarchy1"/>
    <dgm:cxn modelId="{1C55378E-EF7C-4F85-8592-CFCC931B9BF6}" type="presParOf" srcId="{50FF685F-D326-4FA4-AB63-A0DD2807DA97}" destId="{537D347F-A242-439F-9048-2BB3C6CE6050}" srcOrd="1" destOrd="0" presId="urn:microsoft.com/office/officeart/2005/8/layout/hierarchy1"/>
    <dgm:cxn modelId="{D6D0C561-DDE8-45B0-83CF-294A9608CC05}" type="presParOf" srcId="{50B7A8AC-6F63-4CFD-A8D9-39415962B20B}" destId="{6529AD1B-AD5F-40A7-8F47-B79BFEEB5815}" srcOrd="10" destOrd="0" presId="urn:microsoft.com/office/officeart/2005/8/layout/hierarchy1"/>
    <dgm:cxn modelId="{0D22644A-727E-407B-958D-4CA4C7F20A0D}" type="presParOf" srcId="{50B7A8AC-6F63-4CFD-A8D9-39415962B20B}" destId="{A8B4E7A9-C47F-4418-A19E-2E80F5D8C085}" srcOrd="11" destOrd="0" presId="urn:microsoft.com/office/officeart/2005/8/layout/hierarchy1"/>
    <dgm:cxn modelId="{CA8B8203-EE9D-4AB6-8128-2F303DBCBE38}" type="presParOf" srcId="{A8B4E7A9-C47F-4418-A19E-2E80F5D8C085}" destId="{125DD2B6-1BAB-45E9-BDB5-9B70CBFFA6FD}" srcOrd="0" destOrd="0" presId="urn:microsoft.com/office/officeart/2005/8/layout/hierarchy1"/>
    <dgm:cxn modelId="{8B45A203-2CED-4ED3-BD36-F9251AA2666A}" type="presParOf" srcId="{125DD2B6-1BAB-45E9-BDB5-9B70CBFFA6FD}" destId="{59D1419E-456A-4F5D-A4D2-6791DDC521E3}" srcOrd="0" destOrd="0" presId="urn:microsoft.com/office/officeart/2005/8/layout/hierarchy1"/>
    <dgm:cxn modelId="{D22142A5-570A-4383-9B73-F33F87273D96}" type="presParOf" srcId="{125DD2B6-1BAB-45E9-BDB5-9B70CBFFA6FD}" destId="{DE083D7E-B0F0-49FA-9088-A0C7D8A78F5A}" srcOrd="1" destOrd="0" presId="urn:microsoft.com/office/officeart/2005/8/layout/hierarchy1"/>
    <dgm:cxn modelId="{6BCA3030-1928-4699-A066-05F99E6B9BD2}" type="presParOf" srcId="{A8B4E7A9-C47F-4418-A19E-2E80F5D8C085}" destId="{986A6546-1B84-4847-B3C3-D6D9BAA82F21}" srcOrd="1" destOrd="0" presId="urn:microsoft.com/office/officeart/2005/8/layout/hierarchy1"/>
    <dgm:cxn modelId="{980077F1-EA8F-4251-B1CB-786E714F209B}" type="presParOf" srcId="{986A6546-1B84-4847-B3C3-D6D9BAA82F21}" destId="{DF960733-4F8C-49E3-AAD7-147C33DAA071}" srcOrd="0" destOrd="0" presId="urn:microsoft.com/office/officeart/2005/8/layout/hierarchy1"/>
    <dgm:cxn modelId="{8B2B8A3B-18FD-4982-8196-22389FDCB0B3}" type="presParOf" srcId="{986A6546-1B84-4847-B3C3-D6D9BAA82F21}" destId="{F9D937F5-FD6B-4D0C-8E8D-AD6A56C1E2A8}" srcOrd="1" destOrd="0" presId="urn:microsoft.com/office/officeart/2005/8/layout/hierarchy1"/>
    <dgm:cxn modelId="{B1B82833-7D19-42BE-ACDD-B6833EBC93DC}" type="presParOf" srcId="{F9D937F5-FD6B-4D0C-8E8D-AD6A56C1E2A8}" destId="{4849642D-9D62-49D2-BC28-DF0AF7CAF711}" srcOrd="0" destOrd="0" presId="urn:microsoft.com/office/officeart/2005/8/layout/hierarchy1"/>
    <dgm:cxn modelId="{69DADB21-C224-4E59-A31B-3C12554CF08F}" type="presParOf" srcId="{4849642D-9D62-49D2-BC28-DF0AF7CAF711}" destId="{E8EDAF5C-37F8-40A5-9C74-41E1289AC874}" srcOrd="0" destOrd="0" presId="urn:microsoft.com/office/officeart/2005/8/layout/hierarchy1"/>
    <dgm:cxn modelId="{A50BDA2B-236C-4FE0-9531-5AC253853F6B}" type="presParOf" srcId="{4849642D-9D62-49D2-BC28-DF0AF7CAF711}" destId="{3EC4C389-0837-43CB-9C6B-C9923EF1CA89}" srcOrd="1" destOrd="0" presId="urn:microsoft.com/office/officeart/2005/8/layout/hierarchy1"/>
    <dgm:cxn modelId="{5463EEF4-58A0-49C9-B8AD-83A83A692AA6}" type="presParOf" srcId="{F9D937F5-FD6B-4D0C-8E8D-AD6A56C1E2A8}" destId="{362B1B3A-D7E0-40B8-BA90-7F8BA3FE6C54}" srcOrd="1" destOrd="0" presId="urn:microsoft.com/office/officeart/2005/8/layout/hierarchy1"/>
    <dgm:cxn modelId="{FAC5DFCD-52E7-4F46-837C-9C1C4204CFD1}" type="presParOf" srcId="{50B7A8AC-6F63-4CFD-A8D9-39415962B20B}" destId="{663280A5-869E-4C31-A3BB-927E45AA1AE9}" srcOrd="12" destOrd="0" presId="urn:microsoft.com/office/officeart/2005/8/layout/hierarchy1"/>
    <dgm:cxn modelId="{1211E3EB-C83D-463F-B52E-01196E70774D}" type="presParOf" srcId="{50B7A8AC-6F63-4CFD-A8D9-39415962B20B}" destId="{52F88320-C0E5-40FF-9811-36BA90005296}" srcOrd="13" destOrd="0" presId="urn:microsoft.com/office/officeart/2005/8/layout/hierarchy1"/>
    <dgm:cxn modelId="{C191D5E6-1036-4AF1-AF70-A9B82B4EA5C7}" type="presParOf" srcId="{52F88320-C0E5-40FF-9811-36BA90005296}" destId="{8BCFC79A-0503-4AFF-8B07-CD6882C7C979}" srcOrd="0" destOrd="0" presId="urn:microsoft.com/office/officeart/2005/8/layout/hierarchy1"/>
    <dgm:cxn modelId="{EA81B56E-366E-489E-A96B-9F0BF1CD0C21}" type="presParOf" srcId="{8BCFC79A-0503-4AFF-8B07-CD6882C7C979}" destId="{F9FB0530-84DD-464D-AEE4-531230F704E5}" srcOrd="0" destOrd="0" presId="urn:microsoft.com/office/officeart/2005/8/layout/hierarchy1"/>
    <dgm:cxn modelId="{901ADC82-C9F9-4B8B-9572-DBB30A3E909E}" type="presParOf" srcId="{8BCFC79A-0503-4AFF-8B07-CD6882C7C979}" destId="{41E61CB9-EB6F-46B8-8C0A-4C3855987650}" srcOrd="1" destOrd="0" presId="urn:microsoft.com/office/officeart/2005/8/layout/hierarchy1"/>
    <dgm:cxn modelId="{2A0340FE-E6F9-4187-86EF-110034A85A38}" type="presParOf" srcId="{52F88320-C0E5-40FF-9811-36BA90005296}" destId="{82F2E05A-6675-4D67-9C9D-B3095279DFEA}" srcOrd="1" destOrd="0" presId="urn:microsoft.com/office/officeart/2005/8/layout/hierarchy1"/>
    <dgm:cxn modelId="{3BB84E2B-B3F2-4C10-8BB3-034D88299912}" type="presParOf" srcId="{82F2E05A-6675-4D67-9C9D-B3095279DFEA}" destId="{FE591995-3DB7-4B51-95BE-4FEF7815C600}" srcOrd="0" destOrd="0" presId="urn:microsoft.com/office/officeart/2005/8/layout/hierarchy1"/>
    <dgm:cxn modelId="{344E309B-FB46-458E-BB81-D3CF0F11C5A2}" type="presParOf" srcId="{82F2E05A-6675-4D67-9C9D-B3095279DFEA}" destId="{3AA3A9CC-61BF-45C2-92C1-36539BA7EC30}" srcOrd="1" destOrd="0" presId="urn:microsoft.com/office/officeart/2005/8/layout/hierarchy1"/>
    <dgm:cxn modelId="{CF1E0668-44D3-406A-81FB-BDDED21B3E1C}" type="presParOf" srcId="{3AA3A9CC-61BF-45C2-92C1-36539BA7EC30}" destId="{B3164842-BDFB-4C77-8E3A-E5E7E3ECB8A4}" srcOrd="0" destOrd="0" presId="urn:microsoft.com/office/officeart/2005/8/layout/hierarchy1"/>
    <dgm:cxn modelId="{20671C38-1B7C-40CE-A594-453C9F8A8668}" type="presParOf" srcId="{B3164842-BDFB-4C77-8E3A-E5E7E3ECB8A4}" destId="{3FE3D553-9C7B-4407-A4F9-16B032FE2799}" srcOrd="0" destOrd="0" presId="urn:microsoft.com/office/officeart/2005/8/layout/hierarchy1"/>
    <dgm:cxn modelId="{C58A0ACA-9217-409C-B9EA-ED17C05C225C}" type="presParOf" srcId="{B3164842-BDFB-4C77-8E3A-E5E7E3ECB8A4}" destId="{D580CC25-2145-456D-A324-D0756F9DE422}" srcOrd="1" destOrd="0" presId="urn:microsoft.com/office/officeart/2005/8/layout/hierarchy1"/>
    <dgm:cxn modelId="{3B3C362C-3FFB-44BE-A34B-15B4FF4AF076}" type="presParOf" srcId="{3AA3A9CC-61BF-45C2-92C1-36539BA7EC30}" destId="{B274216D-4068-4878-8AAC-F74F971E6AB2}" srcOrd="1" destOrd="0" presId="urn:microsoft.com/office/officeart/2005/8/layout/hierarchy1"/>
    <dgm:cxn modelId="{84F8A0E2-4DD0-430A-8409-D8BABE676C58}" type="presParOf" srcId="{50B7A8AC-6F63-4CFD-A8D9-39415962B20B}" destId="{82F2C7E6-33F9-4DAB-9D8F-ABEF7647AAC6}" srcOrd="14" destOrd="0" presId="urn:microsoft.com/office/officeart/2005/8/layout/hierarchy1"/>
    <dgm:cxn modelId="{52C09B56-6BA8-4978-99C6-77513C55947F}" type="presParOf" srcId="{50B7A8AC-6F63-4CFD-A8D9-39415962B20B}" destId="{81D7C221-088A-4F0F-AFAC-BF8E8B4CD017}" srcOrd="15" destOrd="0" presId="urn:microsoft.com/office/officeart/2005/8/layout/hierarchy1"/>
    <dgm:cxn modelId="{999FD70D-F5AA-4984-884A-9C22B2A713BC}" type="presParOf" srcId="{81D7C221-088A-4F0F-AFAC-BF8E8B4CD017}" destId="{420A1D2B-668B-47A8-92D3-C8C830E24C4C}" srcOrd="0" destOrd="0" presId="urn:microsoft.com/office/officeart/2005/8/layout/hierarchy1"/>
    <dgm:cxn modelId="{98E4BD21-F8DB-46D7-99CB-D87011985A5D}" type="presParOf" srcId="{420A1D2B-668B-47A8-92D3-C8C830E24C4C}" destId="{84A8E93D-AF5F-40A7-A825-367500CCC2A2}" srcOrd="0" destOrd="0" presId="urn:microsoft.com/office/officeart/2005/8/layout/hierarchy1"/>
    <dgm:cxn modelId="{66C13745-9A7C-4780-BA1B-72482B2368DF}" type="presParOf" srcId="{420A1D2B-668B-47A8-92D3-C8C830E24C4C}" destId="{DC3BE6F0-1DE6-4F5D-98E3-BED2D6B43E65}" srcOrd="1" destOrd="0" presId="urn:microsoft.com/office/officeart/2005/8/layout/hierarchy1"/>
    <dgm:cxn modelId="{E4FF6BBD-C3FF-4390-A663-73CFF0774354}" type="presParOf" srcId="{81D7C221-088A-4F0F-AFAC-BF8E8B4CD017}" destId="{1D264A1E-63C1-401F-A479-F830AF9FA3DB}" srcOrd="1" destOrd="0" presId="urn:microsoft.com/office/officeart/2005/8/layout/hierarchy1"/>
    <dgm:cxn modelId="{7D33A2B3-5C42-4B77-A449-A9702EDD5C79}" type="presParOf" srcId="{1D264A1E-63C1-401F-A479-F830AF9FA3DB}" destId="{F8C696A0-D45E-4E3A-824A-655B9A5BE741}" srcOrd="0" destOrd="0" presId="urn:microsoft.com/office/officeart/2005/8/layout/hierarchy1"/>
    <dgm:cxn modelId="{07861FCB-8BCD-43EC-AB39-442596BA217C}" type="presParOf" srcId="{1D264A1E-63C1-401F-A479-F830AF9FA3DB}" destId="{571E2C21-900A-495A-9DA2-6CF40BC59AA7}" srcOrd="1" destOrd="0" presId="urn:microsoft.com/office/officeart/2005/8/layout/hierarchy1"/>
    <dgm:cxn modelId="{52781D7C-C7DF-4135-A160-7E93D68DFC74}" type="presParOf" srcId="{571E2C21-900A-495A-9DA2-6CF40BC59AA7}" destId="{F5D5FAD5-43A8-4442-B091-ED62F652B972}" srcOrd="0" destOrd="0" presId="urn:microsoft.com/office/officeart/2005/8/layout/hierarchy1"/>
    <dgm:cxn modelId="{FFD314CC-F047-4F6E-B192-CF7D949928E1}" type="presParOf" srcId="{F5D5FAD5-43A8-4442-B091-ED62F652B972}" destId="{F2BCB357-4EA8-47B2-A6C3-40BD994B1D03}" srcOrd="0" destOrd="0" presId="urn:microsoft.com/office/officeart/2005/8/layout/hierarchy1"/>
    <dgm:cxn modelId="{42F99C72-BE81-4DB9-945B-4FDDFE97E045}" type="presParOf" srcId="{F5D5FAD5-43A8-4442-B091-ED62F652B972}" destId="{937C5ED8-7BEC-4C05-9A65-1D23DB5592AF}" srcOrd="1" destOrd="0" presId="urn:microsoft.com/office/officeart/2005/8/layout/hierarchy1"/>
    <dgm:cxn modelId="{4B3F4854-C048-4DBD-ADCE-B69B1BD970CC}" type="presParOf" srcId="{571E2C21-900A-495A-9DA2-6CF40BC59AA7}" destId="{E6F2F48C-A42A-4EC8-8BC3-9F2DC32EB87C}" srcOrd="1" destOrd="0" presId="urn:microsoft.com/office/officeart/2005/8/layout/hierarchy1"/>
    <dgm:cxn modelId="{846AF18F-8741-4E78-94CC-8A59C243F57B}" type="presParOf" srcId="{50B7A8AC-6F63-4CFD-A8D9-39415962B20B}" destId="{AD426635-D501-43A4-AD6F-59512C0A1A44}" srcOrd="16" destOrd="0" presId="urn:microsoft.com/office/officeart/2005/8/layout/hierarchy1"/>
    <dgm:cxn modelId="{997D6E44-D4A6-4A56-8A48-F14EE30D6896}" type="presParOf" srcId="{50B7A8AC-6F63-4CFD-A8D9-39415962B20B}" destId="{3D198B1E-52A1-4C78-8436-53D04D393832}" srcOrd="17" destOrd="0" presId="urn:microsoft.com/office/officeart/2005/8/layout/hierarchy1"/>
    <dgm:cxn modelId="{37B5F1E1-90B9-4650-AF70-1B426DC7005D}" type="presParOf" srcId="{3D198B1E-52A1-4C78-8436-53D04D393832}" destId="{AB479F9C-DD10-4577-BC12-87F4C85F446C}" srcOrd="0" destOrd="0" presId="urn:microsoft.com/office/officeart/2005/8/layout/hierarchy1"/>
    <dgm:cxn modelId="{111EC99F-D2F3-4B0F-B5AD-32B7643697F0}" type="presParOf" srcId="{AB479F9C-DD10-4577-BC12-87F4C85F446C}" destId="{760C921A-0B7F-4FAE-9548-D8B7725A30DA}" srcOrd="0" destOrd="0" presId="urn:microsoft.com/office/officeart/2005/8/layout/hierarchy1"/>
    <dgm:cxn modelId="{C930E371-06BB-4467-B3C6-CDD71B348BB3}" type="presParOf" srcId="{AB479F9C-DD10-4577-BC12-87F4C85F446C}" destId="{F05CEF1E-FC93-4B3A-BF9E-3F9A2EC274AE}" srcOrd="1" destOrd="0" presId="urn:microsoft.com/office/officeart/2005/8/layout/hierarchy1"/>
    <dgm:cxn modelId="{2192212C-0218-48D9-92E2-5E9E1E46DB09}" type="presParOf" srcId="{3D198B1E-52A1-4C78-8436-53D04D393832}" destId="{1DD8CDA9-FDF3-4CE7-A84A-32F49EA7ABAA}" srcOrd="1" destOrd="0" presId="urn:microsoft.com/office/officeart/2005/8/layout/hierarchy1"/>
    <dgm:cxn modelId="{67EE213B-7EA4-41C9-AC32-6D1D237C8DB2}" type="presParOf" srcId="{1DD8CDA9-FDF3-4CE7-A84A-32F49EA7ABAA}" destId="{EC79068F-1872-4DAD-A00D-B6A347BFBD1D}" srcOrd="0" destOrd="0" presId="urn:microsoft.com/office/officeart/2005/8/layout/hierarchy1"/>
    <dgm:cxn modelId="{590F9951-E085-4F2A-A96B-846967AC2694}" type="presParOf" srcId="{1DD8CDA9-FDF3-4CE7-A84A-32F49EA7ABAA}" destId="{A719312E-8C69-4DC1-9AEB-54642D62F33E}" srcOrd="1" destOrd="0" presId="urn:microsoft.com/office/officeart/2005/8/layout/hierarchy1"/>
    <dgm:cxn modelId="{192DCFA5-E1D8-47BB-8FA7-E2322F9144A1}" type="presParOf" srcId="{A719312E-8C69-4DC1-9AEB-54642D62F33E}" destId="{F31DD99F-01B1-4D64-9350-5954D11F5F7B}" srcOrd="0" destOrd="0" presId="urn:microsoft.com/office/officeart/2005/8/layout/hierarchy1"/>
    <dgm:cxn modelId="{A5D168E1-1D94-4989-8E2B-2EE308041CFE}" type="presParOf" srcId="{F31DD99F-01B1-4D64-9350-5954D11F5F7B}" destId="{C00A14A9-C08E-4D39-B271-7B62C1B719EB}" srcOrd="0" destOrd="0" presId="urn:microsoft.com/office/officeart/2005/8/layout/hierarchy1"/>
    <dgm:cxn modelId="{427F7101-1347-4B93-BF67-A203B0E694F9}" type="presParOf" srcId="{F31DD99F-01B1-4D64-9350-5954D11F5F7B}" destId="{EDB1F31B-90AA-43A5-AC2C-F3EFBB0C0DF0}" srcOrd="1" destOrd="0" presId="urn:microsoft.com/office/officeart/2005/8/layout/hierarchy1"/>
    <dgm:cxn modelId="{3E67CA5A-778B-4645-91EE-75F63D242C1D}" type="presParOf" srcId="{A719312E-8C69-4DC1-9AEB-54642D62F33E}" destId="{EE95D34D-C6F1-4B1A-A84B-5855C444DC12}" srcOrd="1" destOrd="0" presId="urn:microsoft.com/office/officeart/2005/8/layout/hierarchy1"/>
    <dgm:cxn modelId="{2A9066D1-28F9-4DA3-B0EA-B52957D1E1B4}" type="presParOf" srcId="{50B7A8AC-6F63-4CFD-A8D9-39415962B20B}" destId="{ADACFDB4-3BFC-44ED-BAAD-FDD24B749022}" srcOrd="18" destOrd="0" presId="urn:microsoft.com/office/officeart/2005/8/layout/hierarchy1"/>
    <dgm:cxn modelId="{AC9D6158-37B4-471A-8694-98CF2BE3C5E0}" type="presParOf" srcId="{50B7A8AC-6F63-4CFD-A8D9-39415962B20B}" destId="{3344C5CF-D639-463E-9F4F-7C7979F423D4}" srcOrd="19" destOrd="0" presId="urn:microsoft.com/office/officeart/2005/8/layout/hierarchy1"/>
    <dgm:cxn modelId="{E6A806EE-F589-4BA3-BB9F-1D128C78E2CA}" type="presParOf" srcId="{3344C5CF-D639-463E-9F4F-7C7979F423D4}" destId="{178E0818-F2DB-4171-9349-9F7B2894A821}" srcOrd="0" destOrd="0" presId="urn:microsoft.com/office/officeart/2005/8/layout/hierarchy1"/>
    <dgm:cxn modelId="{E1D60007-D2A8-44F2-A428-673A639DE043}" type="presParOf" srcId="{178E0818-F2DB-4171-9349-9F7B2894A821}" destId="{0C95BE84-A8ED-4BF2-A822-CF41782D2D4B}" srcOrd="0" destOrd="0" presId="urn:microsoft.com/office/officeart/2005/8/layout/hierarchy1"/>
    <dgm:cxn modelId="{56302303-1F9E-425B-BBE3-728077467AA2}" type="presParOf" srcId="{178E0818-F2DB-4171-9349-9F7B2894A821}" destId="{B712C9C8-875D-4DA7-812B-7B4AC6B919FE}" srcOrd="1" destOrd="0" presId="urn:microsoft.com/office/officeart/2005/8/layout/hierarchy1"/>
    <dgm:cxn modelId="{AE926546-D581-4A3E-A572-1FFE95A8F949}" type="presParOf" srcId="{3344C5CF-D639-463E-9F4F-7C7979F423D4}" destId="{185A78FC-A9D5-4BA8-AE44-B1E08F02D994}" srcOrd="1" destOrd="0" presId="urn:microsoft.com/office/officeart/2005/8/layout/hierarchy1"/>
    <dgm:cxn modelId="{6A188471-AD07-49C9-9DEE-4BA1CF6F5B3A}" type="presParOf" srcId="{185A78FC-A9D5-4BA8-AE44-B1E08F02D994}" destId="{CE56E886-88FC-47E4-B321-B097131A0AA4}" srcOrd="0" destOrd="0" presId="urn:microsoft.com/office/officeart/2005/8/layout/hierarchy1"/>
    <dgm:cxn modelId="{A2A41E90-2919-4165-9AC5-4A67AD1A3370}" type="presParOf" srcId="{185A78FC-A9D5-4BA8-AE44-B1E08F02D994}" destId="{D3D62870-76D6-4D95-9A0D-2DAC4219B2A1}" srcOrd="1" destOrd="0" presId="urn:microsoft.com/office/officeart/2005/8/layout/hierarchy1"/>
    <dgm:cxn modelId="{2DDB29BF-B420-4F4E-9359-45522E145BDA}" type="presParOf" srcId="{D3D62870-76D6-4D95-9A0D-2DAC4219B2A1}" destId="{0BBE9CB7-7F5B-4C93-8B32-C887CB0591A3}" srcOrd="0" destOrd="0" presId="urn:microsoft.com/office/officeart/2005/8/layout/hierarchy1"/>
    <dgm:cxn modelId="{FDC9D904-7281-4913-9C66-04C621B50B85}" type="presParOf" srcId="{0BBE9CB7-7F5B-4C93-8B32-C887CB0591A3}" destId="{55B38B9C-D7BB-4376-B896-E38D6F193350}" srcOrd="0" destOrd="0" presId="urn:microsoft.com/office/officeart/2005/8/layout/hierarchy1"/>
    <dgm:cxn modelId="{AE7DE116-FAA5-409C-8102-A193ABECE5EB}" type="presParOf" srcId="{0BBE9CB7-7F5B-4C93-8B32-C887CB0591A3}" destId="{579ABCC9-B2CD-433F-B29B-385BBDA516D8}" srcOrd="1" destOrd="0" presId="urn:microsoft.com/office/officeart/2005/8/layout/hierarchy1"/>
    <dgm:cxn modelId="{12B24A1D-77C7-40AC-BD26-9A40B37269D9}" type="presParOf" srcId="{D3D62870-76D6-4D95-9A0D-2DAC4219B2A1}" destId="{DBCB4968-9076-4CDC-B81A-A5ECB94BE5CF}" srcOrd="1" destOrd="0" presId="urn:microsoft.com/office/officeart/2005/8/layout/hierarchy1"/>
    <dgm:cxn modelId="{E7055504-0097-468B-A003-591761F077E0}" type="presParOf" srcId="{50B7A8AC-6F63-4CFD-A8D9-39415962B20B}" destId="{DAE954CE-76F7-4577-BBFF-446CD03E4E13}" srcOrd="20" destOrd="0" presId="urn:microsoft.com/office/officeart/2005/8/layout/hierarchy1"/>
    <dgm:cxn modelId="{C4EDB980-7E9F-4480-9008-5923F89197BA}" type="presParOf" srcId="{50B7A8AC-6F63-4CFD-A8D9-39415962B20B}" destId="{2CE78A4F-2748-44E8-ADB1-AFD3880D16F6}" srcOrd="21" destOrd="0" presId="urn:microsoft.com/office/officeart/2005/8/layout/hierarchy1"/>
    <dgm:cxn modelId="{12B6CEB2-1BA3-475A-91E2-0AF81131021B}" type="presParOf" srcId="{2CE78A4F-2748-44E8-ADB1-AFD3880D16F6}" destId="{C278DB56-5036-438C-A79E-735A44F6F637}" srcOrd="0" destOrd="0" presId="urn:microsoft.com/office/officeart/2005/8/layout/hierarchy1"/>
    <dgm:cxn modelId="{4A334D2B-FFB1-4844-9C71-ABB2C2769231}" type="presParOf" srcId="{C278DB56-5036-438C-A79E-735A44F6F637}" destId="{F3EBE042-F56B-4D98-8D08-A2CBAD82647D}" srcOrd="0" destOrd="0" presId="urn:microsoft.com/office/officeart/2005/8/layout/hierarchy1"/>
    <dgm:cxn modelId="{F78C47C6-501F-4E85-AB8F-43C7C4205AF9}" type="presParOf" srcId="{C278DB56-5036-438C-A79E-735A44F6F637}" destId="{1BB358E5-735D-4AEB-B0DC-768320610119}" srcOrd="1" destOrd="0" presId="urn:microsoft.com/office/officeart/2005/8/layout/hierarchy1"/>
    <dgm:cxn modelId="{8467593C-1934-4ECE-9F7C-D6CE247EEE9D}" type="presParOf" srcId="{2CE78A4F-2748-44E8-ADB1-AFD3880D16F6}" destId="{8E61E551-360B-448D-8CA4-27C7A0BFB410}" srcOrd="1" destOrd="0" presId="urn:microsoft.com/office/officeart/2005/8/layout/hierarchy1"/>
    <dgm:cxn modelId="{EA53DFB0-0EF1-48B2-9E03-072459FB36AE}" type="presParOf" srcId="{8E61E551-360B-448D-8CA4-27C7A0BFB410}" destId="{3B881594-AD3A-4CF3-9FE5-6AF1640F175F}" srcOrd="0" destOrd="0" presId="urn:microsoft.com/office/officeart/2005/8/layout/hierarchy1"/>
    <dgm:cxn modelId="{DF7BC68C-BAFE-4ECD-BAB0-D1055EB8C102}" type="presParOf" srcId="{8E61E551-360B-448D-8CA4-27C7A0BFB410}" destId="{34525A11-64C3-4F9F-B94D-F4BAD1599F7F}" srcOrd="1" destOrd="0" presId="urn:microsoft.com/office/officeart/2005/8/layout/hierarchy1"/>
    <dgm:cxn modelId="{9CEADB7D-2017-4826-9B7C-743C2E0ED74E}" type="presParOf" srcId="{34525A11-64C3-4F9F-B94D-F4BAD1599F7F}" destId="{9B93DEAB-5574-4887-A224-C2257E03EEE7}" srcOrd="0" destOrd="0" presId="urn:microsoft.com/office/officeart/2005/8/layout/hierarchy1"/>
    <dgm:cxn modelId="{6EB8A51E-61F2-4645-AE79-A9DD21DA9A5F}" type="presParOf" srcId="{9B93DEAB-5574-4887-A224-C2257E03EEE7}" destId="{A3930C52-EC88-49C3-A3B0-2E11CE01E7F1}" srcOrd="0" destOrd="0" presId="urn:microsoft.com/office/officeart/2005/8/layout/hierarchy1"/>
    <dgm:cxn modelId="{1FABBF78-4936-40B2-91ED-FC4D14BCC55F}" type="presParOf" srcId="{9B93DEAB-5574-4887-A224-C2257E03EEE7}" destId="{369E947C-B900-40ED-8EDA-840545D88301}" srcOrd="1" destOrd="0" presId="urn:microsoft.com/office/officeart/2005/8/layout/hierarchy1"/>
    <dgm:cxn modelId="{151A0DCD-0C3E-4481-9292-5D77051CDE77}" type="presParOf" srcId="{34525A11-64C3-4F9F-B94D-F4BAD1599F7F}" destId="{D2698163-F596-40DF-B184-650B4D3E98AF}" srcOrd="1" destOrd="0" presId="urn:microsoft.com/office/officeart/2005/8/layout/hierarchy1"/>
    <dgm:cxn modelId="{1E326AB3-AF1D-41C7-A0F7-4EA896D9C155}" type="presParOf" srcId="{50B7A8AC-6F63-4CFD-A8D9-39415962B20B}" destId="{5C2A8F41-94A1-43D6-9B1E-BA3FD69DA334}" srcOrd="22" destOrd="0" presId="urn:microsoft.com/office/officeart/2005/8/layout/hierarchy1"/>
    <dgm:cxn modelId="{BBB7AF67-39A8-4110-87DC-FB1ECD9A886D}" type="presParOf" srcId="{50B7A8AC-6F63-4CFD-A8D9-39415962B20B}" destId="{ADAFBC95-BA38-4150-941D-586C63CB17EE}" srcOrd="23" destOrd="0" presId="urn:microsoft.com/office/officeart/2005/8/layout/hierarchy1"/>
    <dgm:cxn modelId="{9D111CA7-8FCC-44E4-97C9-078FA9295B42}" type="presParOf" srcId="{ADAFBC95-BA38-4150-941D-586C63CB17EE}" destId="{19C1A9AD-3BA9-4630-8C30-386D1191BE40}" srcOrd="0" destOrd="0" presId="urn:microsoft.com/office/officeart/2005/8/layout/hierarchy1"/>
    <dgm:cxn modelId="{0196C085-938E-4904-9F9D-55C02B56FE47}" type="presParOf" srcId="{19C1A9AD-3BA9-4630-8C30-386D1191BE40}" destId="{142222EF-17BE-4BD1-8AE4-B075790E9ED9}" srcOrd="0" destOrd="0" presId="urn:microsoft.com/office/officeart/2005/8/layout/hierarchy1"/>
    <dgm:cxn modelId="{2AE17AE4-60DD-4C3A-AE0B-EB57330340E9}" type="presParOf" srcId="{19C1A9AD-3BA9-4630-8C30-386D1191BE40}" destId="{6304873D-23D7-4B5F-8EBF-A2C0967A1D7C}" srcOrd="1" destOrd="0" presId="urn:microsoft.com/office/officeart/2005/8/layout/hierarchy1"/>
    <dgm:cxn modelId="{E41E25FD-4566-425E-BF84-00810CC81D07}" type="presParOf" srcId="{ADAFBC95-BA38-4150-941D-586C63CB17EE}" destId="{0C78882C-C88E-4CE3-8291-85C4B8259E11}" srcOrd="1" destOrd="0" presId="urn:microsoft.com/office/officeart/2005/8/layout/hierarchy1"/>
    <dgm:cxn modelId="{7E6D8948-E928-4543-B0E1-409000335F27}" type="presParOf" srcId="{0C78882C-C88E-4CE3-8291-85C4B8259E11}" destId="{8069855E-60D8-4DF1-AD51-8E2727F998D6}" srcOrd="0" destOrd="0" presId="urn:microsoft.com/office/officeart/2005/8/layout/hierarchy1"/>
    <dgm:cxn modelId="{73DC04AA-4244-4E51-A8D3-669D55207E64}" type="presParOf" srcId="{0C78882C-C88E-4CE3-8291-85C4B8259E11}" destId="{5C83C36B-0B83-48BE-909E-84FAA5CA0D99}" srcOrd="1" destOrd="0" presId="urn:microsoft.com/office/officeart/2005/8/layout/hierarchy1"/>
    <dgm:cxn modelId="{6360F5C3-9B22-4F08-818B-1A9D9091406F}" type="presParOf" srcId="{5C83C36B-0B83-48BE-909E-84FAA5CA0D99}" destId="{90BF03F7-B669-425A-AA57-937712C3ECAA}" srcOrd="0" destOrd="0" presId="urn:microsoft.com/office/officeart/2005/8/layout/hierarchy1"/>
    <dgm:cxn modelId="{196A4E6A-18E7-42E8-9B3E-8C13BBE60549}" type="presParOf" srcId="{90BF03F7-B669-425A-AA57-937712C3ECAA}" destId="{31DAA3B0-283F-42B3-BC98-C83AC4ECB821}" srcOrd="0" destOrd="0" presId="urn:microsoft.com/office/officeart/2005/8/layout/hierarchy1"/>
    <dgm:cxn modelId="{C1CF93AB-D92B-42ED-A1BC-021E3B3F4CDF}" type="presParOf" srcId="{90BF03F7-B669-425A-AA57-937712C3ECAA}" destId="{1B2D9562-ACC8-4803-BAC7-B4C7647B7E72}" srcOrd="1" destOrd="0" presId="urn:microsoft.com/office/officeart/2005/8/layout/hierarchy1"/>
    <dgm:cxn modelId="{942C2EE4-FEE3-48B1-A439-60F25462DC5B}" type="presParOf" srcId="{5C83C36B-0B83-48BE-909E-84FAA5CA0D99}" destId="{97CD3FF0-CD4A-4D6A-8417-E124400F2EE6}" srcOrd="1" destOrd="0" presId="urn:microsoft.com/office/officeart/2005/8/layout/hierarchy1"/>
    <dgm:cxn modelId="{5091E922-CCE4-4A4A-B944-65490FACF342}" type="presParOf" srcId="{50B7A8AC-6F63-4CFD-A8D9-39415962B20B}" destId="{F608FFE9-7FF8-4900-92C8-064F7382AC4A}" srcOrd="24" destOrd="0" presId="urn:microsoft.com/office/officeart/2005/8/layout/hierarchy1"/>
    <dgm:cxn modelId="{DB7264FA-D32D-41C5-8884-E67612156A53}" type="presParOf" srcId="{50B7A8AC-6F63-4CFD-A8D9-39415962B20B}" destId="{E3E87FAA-87F8-4511-98C1-A9D5B18AEB81}" srcOrd="25" destOrd="0" presId="urn:microsoft.com/office/officeart/2005/8/layout/hierarchy1"/>
    <dgm:cxn modelId="{1E44FD8D-AB66-4CD7-8154-F4EFF64B1982}" type="presParOf" srcId="{E3E87FAA-87F8-4511-98C1-A9D5B18AEB81}" destId="{31B10704-440B-4CCC-95F7-C2E63534E56A}" srcOrd="0" destOrd="0" presId="urn:microsoft.com/office/officeart/2005/8/layout/hierarchy1"/>
    <dgm:cxn modelId="{87CAB4E3-0E7B-4F1F-97F3-E400BE205CDA}" type="presParOf" srcId="{31B10704-440B-4CCC-95F7-C2E63534E56A}" destId="{188E37A9-6516-497B-B7BD-19C555DB4819}" srcOrd="0" destOrd="0" presId="urn:microsoft.com/office/officeart/2005/8/layout/hierarchy1"/>
    <dgm:cxn modelId="{DA94648E-9691-4F0A-9176-AA0EAC0850D7}" type="presParOf" srcId="{31B10704-440B-4CCC-95F7-C2E63534E56A}" destId="{7EF6F5FF-E6F2-4A9C-8A5E-C862B250F888}" srcOrd="1" destOrd="0" presId="urn:microsoft.com/office/officeart/2005/8/layout/hierarchy1"/>
    <dgm:cxn modelId="{C533DB28-A3D9-4F74-9D89-B0B197BD90B4}" type="presParOf" srcId="{E3E87FAA-87F8-4511-98C1-A9D5B18AEB81}" destId="{1AD8FEB1-8421-400F-97F0-07872B3B425A}" srcOrd="1" destOrd="0" presId="urn:microsoft.com/office/officeart/2005/8/layout/hierarchy1"/>
    <dgm:cxn modelId="{AF0C35B2-1D63-4E33-95EE-0323EDD395CF}" type="presParOf" srcId="{1AD8FEB1-8421-400F-97F0-07872B3B425A}" destId="{79DC1397-D802-4B83-A4A2-BA9A18773FE5}" srcOrd="0" destOrd="0" presId="urn:microsoft.com/office/officeart/2005/8/layout/hierarchy1"/>
    <dgm:cxn modelId="{17F020E5-EFC5-4EF4-B4A8-19829CCEE56C}" type="presParOf" srcId="{1AD8FEB1-8421-400F-97F0-07872B3B425A}" destId="{8D634F2D-F342-4673-B952-63C7020D8E2E}" srcOrd="1" destOrd="0" presId="urn:microsoft.com/office/officeart/2005/8/layout/hierarchy1"/>
    <dgm:cxn modelId="{E812B475-87BC-446A-8C24-8A49CABE25F5}" type="presParOf" srcId="{8D634F2D-F342-4673-B952-63C7020D8E2E}" destId="{F8F22837-016D-4720-BE98-3ADA316EB3C0}" srcOrd="0" destOrd="0" presId="urn:microsoft.com/office/officeart/2005/8/layout/hierarchy1"/>
    <dgm:cxn modelId="{91DC2BFA-A772-4A6E-806A-D02CE614601D}" type="presParOf" srcId="{F8F22837-016D-4720-BE98-3ADA316EB3C0}" destId="{FE9D9860-B652-4D88-A4F3-1122C2DD7398}" srcOrd="0" destOrd="0" presId="urn:microsoft.com/office/officeart/2005/8/layout/hierarchy1"/>
    <dgm:cxn modelId="{BDAA47AD-E6B0-451D-BC11-2223ED763BCB}" type="presParOf" srcId="{F8F22837-016D-4720-BE98-3ADA316EB3C0}" destId="{B7009C1A-D76D-45DB-A161-1DB39810F482}" srcOrd="1" destOrd="0" presId="urn:microsoft.com/office/officeart/2005/8/layout/hierarchy1"/>
    <dgm:cxn modelId="{46D50113-293C-4733-9EE1-32C1D48C92D9}" type="presParOf" srcId="{8D634F2D-F342-4673-B952-63C7020D8E2E}" destId="{B9484ECC-8752-4783-8045-EB7282D7DD5C}" srcOrd="1" destOrd="0" presId="urn:microsoft.com/office/officeart/2005/8/layout/hierarchy1"/>
    <dgm:cxn modelId="{68D5E0AD-6D00-4060-AD0D-C618883153BF}" type="presParOf" srcId="{50B7A8AC-6F63-4CFD-A8D9-39415962B20B}" destId="{8E6456BF-5096-42A4-B6F4-45B17B093993}" srcOrd="26" destOrd="0" presId="urn:microsoft.com/office/officeart/2005/8/layout/hierarchy1"/>
    <dgm:cxn modelId="{915FEFC9-B079-44FC-8B26-682E384CFCEB}" type="presParOf" srcId="{50B7A8AC-6F63-4CFD-A8D9-39415962B20B}" destId="{ECCE43F7-B60C-4E06-BD12-3864CDABE1F3}" srcOrd="27" destOrd="0" presId="urn:microsoft.com/office/officeart/2005/8/layout/hierarchy1"/>
    <dgm:cxn modelId="{9CCAE02A-AC24-4BBD-AB00-BF6633E54610}" type="presParOf" srcId="{ECCE43F7-B60C-4E06-BD12-3864CDABE1F3}" destId="{D337167F-AC9A-47CA-BD7C-69E67CEFAFFD}" srcOrd="0" destOrd="0" presId="urn:microsoft.com/office/officeart/2005/8/layout/hierarchy1"/>
    <dgm:cxn modelId="{00576EF8-4A52-49A0-B139-F4B6EB89ECDF}" type="presParOf" srcId="{D337167F-AC9A-47CA-BD7C-69E67CEFAFFD}" destId="{984E0BF3-16AE-420C-AD96-F2A3F96F4F48}" srcOrd="0" destOrd="0" presId="urn:microsoft.com/office/officeart/2005/8/layout/hierarchy1"/>
    <dgm:cxn modelId="{95DBDF21-0F88-4343-A87A-AFAFC7EB6C2A}" type="presParOf" srcId="{D337167F-AC9A-47CA-BD7C-69E67CEFAFFD}" destId="{1E1FAF6F-A881-4A05-A6B1-179FE3EA1CA0}" srcOrd="1" destOrd="0" presId="urn:microsoft.com/office/officeart/2005/8/layout/hierarchy1"/>
    <dgm:cxn modelId="{CD74AA9E-DF6B-420D-8377-ECF3DCE6A01D}" type="presParOf" srcId="{ECCE43F7-B60C-4E06-BD12-3864CDABE1F3}" destId="{C11C8369-0C1D-44BD-9630-FE587D4E647A}" srcOrd="1" destOrd="0" presId="urn:microsoft.com/office/officeart/2005/8/layout/hierarchy1"/>
    <dgm:cxn modelId="{DF22A8AB-8CA8-4548-8966-80CE41014AA4}" type="presParOf" srcId="{C11C8369-0C1D-44BD-9630-FE587D4E647A}" destId="{F899229E-78A3-4B8E-AF67-F53E55DE34FC}" srcOrd="0" destOrd="0" presId="urn:microsoft.com/office/officeart/2005/8/layout/hierarchy1"/>
    <dgm:cxn modelId="{4D2B6ECB-27D9-4F40-B879-CE1273426F47}" type="presParOf" srcId="{C11C8369-0C1D-44BD-9630-FE587D4E647A}" destId="{37428686-E844-4EB8-8233-8184CF398C21}" srcOrd="1" destOrd="0" presId="urn:microsoft.com/office/officeart/2005/8/layout/hierarchy1"/>
    <dgm:cxn modelId="{9CE13131-BD43-4351-A522-95BF80DB66E7}" type="presParOf" srcId="{37428686-E844-4EB8-8233-8184CF398C21}" destId="{8DA81610-675A-4A41-AEAC-E099F6D58486}" srcOrd="0" destOrd="0" presId="urn:microsoft.com/office/officeart/2005/8/layout/hierarchy1"/>
    <dgm:cxn modelId="{382C75F0-5D19-4794-BFBF-0F11FF46B6D3}" type="presParOf" srcId="{8DA81610-675A-4A41-AEAC-E099F6D58486}" destId="{1110A624-5199-4D04-AA72-25C8CB990CDF}" srcOrd="0" destOrd="0" presId="urn:microsoft.com/office/officeart/2005/8/layout/hierarchy1"/>
    <dgm:cxn modelId="{D42729DA-B973-4DA2-B750-91CBC611C0E6}" type="presParOf" srcId="{8DA81610-675A-4A41-AEAC-E099F6D58486}" destId="{E35B8D17-F720-466E-B031-ECC731C0759F}" srcOrd="1" destOrd="0" presId="urn:microsoft.com/office/officeart/2005/8/layout/hierarchy1"/>
    <dgm:cxn modelId="{C5FDE619-B66A-4BEE-9EBE-2034D8018CBA}" type="presParOf" srcId="{37428686-E844-4EB8-8233-8184CF398C21}" destId="{81878199-BBAB-4BB2-810F-25D81945B8B7}" srcOrd="1" destOrd="0" presId="urn:microsoft.com/office/officeart/2005/8/layout/hierarchy1"/>
  </dgm:cxnLst>
  <dgm:bg>
    <a:noFill/>
    <a:effectLst>
      <a:glow rad="101600">
        <a:schemeClr val="accent5">
          <a:satMod val="175000"/>
          <a:alpha val="40000"/>
        </a:schemeClr>
      </a:glow>
    </a:effectLst>
  </dgm:bg>
  <dgm:whole>
    <a:ln w="9525" cap="flat" cmpd="sng" algn="ctr">
      <a:solidFill>
        <a:schemeClr val="accent2">
          <a:lumMod val="40000"/>
          <a:lumOff val="60000"/>
        </a:schemeClr>
      </a:solidFill>
      <a:prstDash val="solid"/>
      <a:round/>
      <a:headEnd type="none" w="med" len="med"/>
      <a:tailEnd type="none" w="med" len="med"/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899229E-78A3-4B8E-AF67-F53E55DE34FC}">
      <dsp:nvSpPr>
        <dsp:cNvPr id="0" name=""/>
        <dsp:cNvSpPr/>
      </dsp:nvSpPr>
      <dsp:spPr>
        <a:xfrm>
          <a:off x="16092923" y="3357625"/>
          <a:ext cx="248365" cy="952808"/>
        </a:xfrm>
        <a:custGeom>
          <a:avLst/>
          <a:gdLst/>
          <a:ahLst/>
          <a:cxnLst/>
          <a:rect l="0" t="0" r="0" b="0"/>
          <a:pathLst>
            <a:path>
              <a:moveTo>
                <a:pt x="248365" y="0"/>
              </a:moveTo>
              <a:lnTo>
                <a:pt x="248365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6456BF-5096-42A4-B6F4-45B17B093993}">
      <dsp:nvSpPr>
        <dsp:cNvPr id="0" name=""/>
        <dsp:cNvSpPr/>
      </dsp:nvSpPr>
      <dsp:spPr>
        <a:xfrm>
          <a:off x="12165064" y="1670399"/>
          <a:ext cx="4176224" cy="11344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04195"/>
              </a:lnTo>
              <a:lnTo>
                <a:pt x="4176224" y="1104195"/>
              </a:lnTo>
              <a:lnTo>
                <a:pt x="4176224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9DC1397-D802-4B83-A4A2-BA9A18773FE5}">
      <dsp:nvSpPr>
        <dsp:cNvPr id="0" name=""/>
        <dsp:cNvSpPr/>
      </dsp:nvSpPr>
      <dsp:spPr>
        <a:xfrm>
          <a:off x="15384209" y="3357625"/>
          <a:ext cx="235360" cy="952808"/>
        </a:xfrm>
        <a:custGeom>
          <a:avLst/>
          <a:gdLst/>
          <a:ahLst/>
          <a:cxnLst/>
          <a:rect l="0" t="0" r="0" b="0"/>
          <a:pathLst>
            <a:path>
              <a:moveTo>
                <a:pt x="235360" y="0"/>
              </a:moveTo>
              <a:lnTo>
                <a:pt x="235360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08FFE9-7FF8-4900-92C8-064F7382AC4A}">
      <dsp:nvSpPr>
        <dsp:cNvPr id="0" name=""/>
        <dsp:cNvSpPr/>
      </dsp:nvSpPr>
      <dsp:spPr>
        <a:xfrm>
          <a:off x="12165064" y="1670399"/>
          <a:ext cx="3454505" cy="11344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04195"/>
              </a:lnTo>
              <a:lnTo>
                <a:pt x="3454505" y="1104195"/>
              </a:lnTo>
              <a:lnTo>
                <a:pt x="3454505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69855E-60D8-4DF1-AD51-8E2727F998D6}">
      <dsp:nvSpPr>
        <dsp:cNvPr id="0" name=""/>
        <dsp:cNvSpPr/>
      </dsp:nvSpPr>
      <dsp:spPr>
        <a:xfrm>
          <a:off x="14633914" y="3357625"/>
          <a:ext cx="235360" cy="952808"/>
        </a:xfrm>
        <a:custGeom>
          <a:avLst/>
          <a:gdLst/>
          <a:ahLst/>
          <a:cxnLst/>
          <a:rect l="0" t="0" r="0" b="0"/>
          <a:pathLst>
            <a:path>
              <a:moveTo>
                <a:pt x="235360" y="0"/>
              </a:moveTo>
              <a:lnTo>
                <a:pt x="235360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C2A8F41-94A1-43D6-9B1E-BA3FD69DA334}">
      <dsp:nvSpPr>
        <dsp:cNvPr id="0" name=""/>
        <dsp:cNvSpPr/>
      </dsp:nvSpPr>
      <dsp:spPr>
        <a:xfrm>
          <a:off x="12165064" y="1670399"/>
          <a:ext cx="2704210" cy="11344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04195"/>
              </a:lnTo>
              <a:lnTo>
                <a:pt x="2704210" y="1104195"/>
              </a:lnTo>
              <a:lnTo>
                <a:pt x="2704210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B881594-AD3A-4CF3-9FE5-6AF1640F175F}">
      <dsp:nvSpPr>
        <dsp:cNvPr id="0" name=""/>
        <dsp:cNvSpPr/>
      </dsp:nvSpPr>
      <dsp:spPr>
        <a:xfrm>
          <a:off x="13883619" y="3357625"/>
          <a:ext cx="235360" cy="952808"/>
        </a:xfrm>
        <a:custGeom>
          <a:avLst/>
          <a:gdLst/>
          <a:ahLst/>
          <a:cxnLst/>
          <a:rect l="0" t="0" r="0" b="0"/>
          <a:pathLst>
            <a:path>
              <a:moveTo>
                <a:pt x="235360" y="0"/>
              </a:moveTo>
              <a:lnTo>
                <a:pt x="235360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AE954CE-76F7-4577-BBFF-446CD03E4E13}">
      <dsp:nvSpPr>
        <dsp:cNvPr id="0" name=""/>
        <dsp:cNvSpPr/>
      </dsp:nvSpPr>
      <dsp:spPr>
        <a:xfrm>
          <a:off x="12165064" y="1670399"/>
          <a:ext cx="1953914" cy="11344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04195"/>
              </a:lnTo>
              <a:lnTo>
                <a:pt x="1953914" y="1104195"/>
              </a:lnTo>
              <a:lnTo>
                <a:pt x="1953914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E56E886-88FC-47E4-B321-B097131A0AA4}">
      <dsp:nvSpPr>
        <dsp:cNvPr id="0" name=""/>
        <dsp:cNvSpPr/>
      </dsp:nvSpPr>
      <dsp:spPr>
        <a:xfrm>
          <a:off x="13133324" y="3357625"/>
          <a:ext cx="235360" cy="952808"/>
        </a:xfrm>
        <a:custGeom>
          <a:avLst/>
          <a:gdLst/>
          <a:ahLst/>
          <a:cxnLst/>
          <a:rect l="0" t="0" r="0" b="0"/>
          <a:pathLst>
            <a:path>
              <a:moveTo>
                <a:pt x="235360" y="0"/>
              </a:moveTo>
              <a:lnTo>
                <a:pt x="235360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DACFDB4-3BFC-44ED-BAAD-FDD24B749022}">
      <dsp:nvSpPr>
        <dsp:cNvPr id="0" name=""/>
        <dsp:cNvSpPr/>
      </dsp:nvSpPr>
      <dsp:spPr>
        <a:xfrm>
          <a:off x="12165064" y="1670399"/>
          <a:ext cx="1203619" cy="11344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04195"/>
              </a:lnTo>
              <a:lnTo>
                <a:pt x="1203619" y="1104195"/>
              </a:lnTo>
              <a:lnTo>
                <a:pt x="1203619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C79068F-1872-4DAD-A00D-B6A347BFBD1D}">
      <dsp:nvSpPr>
        <dsp:cNvPr id="0" name=""/>
        <dsp:cNvSpPr/>
      </dsp:nvSpPr>
      <dsp:spPr>
        <a:xfrm>
          <a:off x="12383028" y="3357625"/>
          <a:ext cx="235360" cy="952808"/>
        </a:xfrm>
        <a:custGeom>
          <a:avLst/>
          <a:gdLst/>
          <a:ahLst/>
          <a:cxnLst/>
          <a:rect l="0" t="0" r="0" b="0"/>
          <a:pathLst>
            <a:path>
              <a:moveTo>
                <a:pt x="235360" y="0"/>
              </a:moveTo>
              <a:lnTo>
                <a:pt x="235360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D426635-D501-43A4-AD6F-59512C0A1A44}">
      <dsp:nvSpPr>
        <dsp:cNvPr id="0" name=""/>
        <dsp:cNvSpPr/>
      </dsp:nvSpPr>
      <dsp:spPr>
        <a:xfrm>
          <a:off x="12165064" y="1670399"/>
          <a:ext cx="453324" cy="11344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04195"/>
              </a:lnTo>
              <a:lnTo>
                <a:pt x="453324" y="1104195"/>
              </a:lnTo>
              <a:lnTo>
                <a:pt x="453324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8C696A0-D45E-4E3A-824A-655B9A5BE741}">
      <dsp:nvSpPr>
        <dsp:cNvPr id="0" name=""/>
        <dsp:cNvSpPr/>
      </dsp:nvSpPr>
      <dsp:spPr>
        <a:xfrm>
          <a:off x="11632733" y="3357625"/>
          <a:ext cx="235360" cy="952808"/>
        </a:xfrm>
        <a:custGeom>
          <a:avLst/>
          <a:gdLst/>
          <a:ahLst/>
          <a:cxnLst/>
          <a:rect l="0" t="0" r="0" b="0"/>
          <a:pathLst>
            <a:path>
              <a:moveTo>
                <a:pt x="235360" y="0"/>
              </a:moveTo>
              <a:lnTo>
                <a:pt x="235360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F2C7E6-33F9-4DAB-9D8F-ABEF7647AAC6}">
      <dsp:nvSpPr>
        <dsp:cNvPr id="0" name=""/>
        <dsp:cNvSpPr/>
      </dsp:nvSpPr>
      <dsp:spPr>
        <a:xfrm>
          <a:off x="11868093" y="1670399"/>
          <a:ext cx="296970" cy="1134419"/>
        </a:xfrm>
        <a:custGeom>
          <a:avLst/>
          <a:gdLst/>
          <a:ahLst/>
          <a:cxnLst/>
          <a:rect l="0" t="0" r="0" b="0"/>
          <a:pathLst>
            <a:path>
              <a:moveTo>
                <a:pt x="296970" y="0"/>
              </a:moveTo>
              <a:lnTo>
                <a:pt x="296970" y="1104195"/>
              </a:lnTo>
              <a:lnTo>
                <a:pt x="0" y="1104195"/>
              </a:lnTo>
              <a:lnTo>
                <a:pt x="0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E591995-3DB7-4B51-95BE-4FEF7815C600}">
      <dsp:nvSpPr>
        <dsp:cNvPr id="0" name=""/>
        <dsp:cNvSpPr/>
      </dsp:nvSpPr>
      <dsp:spPr>
        <a:xfrm>
          <a:off x="10882438" y="3357625"/>
          <a:ext cx="235360" cy="952808"/>
        </a:xfrm>
        <a:custGeom>
          <a:avLst/>
          <a:gdLst/>
          <a:ahLst/>
          <a:cxnLst/>
          <a:rect l="0" t="0" r="0" b="0"/>
          <a:pathLst>
            <a:path>
              <a:moveTo>
                <a:pt x="235360" y="0"/>
              </a:moveTo>
              <a:lnTo>
                <a:pt x="235360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63280A5-869E-4C31-A3BB-927E45AA1AE9}">
      <dsp:nvSpPr>
        <dsp:cNvPr id="0" name=""/>
        <dsp:cNvSpPr/>
      </dsp:nvSpPr>
      <dsp:spPr>
        <a:xfrm>
          <a:off x="11117798" y="1670399"/>
          <a:ext cx="1047265" cy="1134419"/>
        </a:xfrm>
        <a:custGeom>
          <a:avLst/>
          <a:gdLst/>
          <a:ahLst/>
          <a:cxnLst/>
          <a:rect l="0" t="0" r="0" b="0"/>
          <a:pathLst>
            <a:path>
              <a:moveTo>
                <a:pt x="1047265" y="0"/>
              </a:moveTo>
              <a:lnTo>
                <a:pt x="1047265" y="1104195"/>
              </a:lnTo>
              <a:lnTo>
                <a:pt x="0" y="1104195"/>
              </a:lnTo>
              <a:lnTo>
                <a:pt x="0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F960733-4F8C-49E3-AAD7-147C33DAA071}">
      <dsp:nvSpPr>
        <dsp:cNvPr id="0" name=""/>
        <dsp:cNvSpPr/>
      </dsp:nvSpPr>
      <dsp:spPr>
        <a:xfrm>
          <a:off x="10132143" y="3357625"/>
          <a:ext cx="235360" cy="952808"/>
        </a:xfrm>
        <a:custGeom>
          <a:avLst/>
          <a:gdLst/>
          <a:ahLst/>
          <a:cxnLst/>
          <a:rect l="0" t="0" r="0" b="0"/>
          <a:pathLst>
            <a:path>
              <a:moveTo>
                <a:pt x="235360" y="0"/>
              </a:moveTo>
              <a:lnTo>
                <a:pt x="235360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529AD1B-AD5F-40A7-8F47-B79BFEEB5815}">
      <dsp:nvSpPr>
        <dsp:cNvPr id="0" name=""/>
        <dsp:cNvSpPr/>
      </dsp:nvSpPr>
      <dsp:spPr>
        <a:xfrm>
          <a:off x="10367503" y="1670399"/>
          <a:ext cx="1797560" cy="1134419"/>
        </a:xfrm>
        <a:custGeom>
          <a:avLst/>
          <a:gdLst/>
          <a:ahLst/>
          <a:cxnLst/>
          <a:rect l="0" t="0" r="0" b="0"/>
          <a:pathLst>
            <a:path>
              <a:moveTo>
                <a:pt x="1797560" y="0"/>
              </a:moveTo>
              <a:lnTo>
                <a:pt x="1797560" y="1104195"/>
              </a:lnTo>
              <a:lnTo>
                <a:pt x="0" y="1104195"/>
              </a:lnTo>
              <a:lnTo>
                <a:pt x="0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20219B-C8B2-414D-9C5C-F8A132D905F3}">
      <dsp:nvSpPr>
        <dsp:cNvPr id="0" name=""/>
        <dsp:cNvSpPr/>
      </dsp:nvSpPr>
      <dsp:spPr>
        <a:xfrm>
          <a:off x="9381848" y="3357625"/>
          <a:ext cx="235360" cy="952808"/>
        </a:xfrm>
        <a:custGeom>
          <a:avLst/>
          <a:gdLst/>
          <a:ahLst/>
          <a:cxnLst/>
          <a:rect l="0" t="0" r="0" b="0"/>
          <a:pathLst>
            <a:path>
              <a:moveTo>
                <a:pt x="235360" y="0"/>
              </a:moveTo>
              <a:lnTo>
                <a:pt x="235360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FB25EE9-BF89-4D8B-82CD-4BB92B547229}">
      <dsp:nvSpPr>
        <dsp:cNvPr id="0" name=""/>
        <dsp:cNvSpPr/>
      </dsp:nvSpPr>
      <dsp:spPr>
        <a:xfrm>
          <a:off x="9617208" y="1670399"/>
          <a:ext cx="2547855" cy="1134419"/>
        </a:xfrm>
        <a:custGeom>
          <a:avLst/>
          <a:gdLst/>
          <a:ahLst/>
          <a:cxnLst/>
          <a:rect l="0" t="0" r="0" b="0"/>
          <a:pathLst>
            <a:path>
              <a:moveTo>
                <a:pt x="2547855" y="0"/>
              </a:moveTo>
              <a:lnTo>
                <a:pt x="2547855" y="1104195"/>
              </a:lnTo>
              <a:lnTo>
                <a:pt x="0" y="1104195"/>
              </a:lnTo>
              <a:lnTo>
                <a:pt x="0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8C61E11-8CDF-4319-BC76-6A4CD4C3760F}">
      <dsp:nvSpPr>
        <dsp:cNvPr id="0" name=""/>
        <dsp:cNvSpPr/>
      </dsp:nvSpPr>
      <dsp:spPr>
        <a:xfrm>
          <a:off x="8631553" y="3357625"/>
          <a:ext cx="235360" cy="952808"/>
        </a:xfrm>
        <a:custGeom>
          <a:avLst/>
          <a:gdLst/>
          <a:ahLst/>
          <a:cxnLst/>
          <a:rect l="0" t="0" r="0" b="0"/>
          <a:pathLst>
            <a:path>
              <a:moveTo>
                <a:pt x="235360" y="0"/>
              </a:moveTo>
              <a:lnTo>
                <a:pt x="235360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6173700-EDC6-4553-9C21-9FDB6212D38C}">
      <dsp:nvSpPr>
        <dsp:cNvPr id="0" name=""/>
        <dsp:cNvSpPr/>
      </dsp:nvSpPr>
      <dsp:spPr>
        <a:xfrm>
          <a:off x="8866913" y="1670399"/>
          <a:ext cx="3298151" cy="1134419"/>
        </a:xfrm>
        <a:custGeom>
          <a:avLst/>
          <a:gdLst/>
          <a:ahLst/>
          <a:cxnLst/>
          <a:rect l="0" t="0" r="0" b="0"/>
          <a:pathLst>
            <a:path>
              <a:moveTo>
                <a:pt x="3298151" y="0"/>
              </a:moveTo>
              <a:lnTo>
                <a:pt x="3298151" y="1104195"/>
              </a:lnTo>
              <a:lnTo>
                <a:pt x="0" y="1104195"/>
              </a:lnTo>
              <a:lnTo>
                <a:pt x="0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AA29FE2-04EB-44A7-95A7-94BBC2170A77}">
      <dsp:nvSpPr>
        <dsp:cNvPr id="0" name=""/>
        <dsp:cNvSpPr/>
      </dsp:nvSpPr>
      <dsp:spPr>
        <a:xfrm>
          <a:off x="7881258" y="3357625"/>
          <a:ext cx="235360" cy="952808"/>
        </a:xfrm>
        <a:custGeom>
          <a:avLst/>
          <a:gdLst/>
          <a:ahLst/>
          <a:cxnLst/>
          <a:rect l="0" t="0" r="0" b="0"/>
          <a:pathLst>
            <a:path>
              <a:moveTo>
                <a:pt x="235360" y="0"/>
              </a:moveTo>
              <a:lnTo>
                <a:pt x="235360" y="922584"/>
              </a:lnTo>
              <a:lnTo>
                <a:pt x="0" y="922584"/>
              </a:lnTo>
              <a:lnTo>
                <a:pt x="0" y="952808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5B70A1-BC46-43AA-845C-99808E6F7792}">
      <dsp:nvSpPr>
        <dsp:cNvPr id="0" name=""/>
        <dsp:cNvSpPr/>
      </dsp:nvSpPr>
      <dsp:spPr>
        <a:xfrm>
          <a:off x="8116618" y="1670399"/>
          <a:ext cx="4048446" cy="1134419"/>
        </a:xfrm>
        <a:custGeom>
          <a:avLst/>
          <a:gdLst/>
          <a:ahLst/>
          <a:cxnLst/>
          <a:rect l="0" t="0" r="0" b="0"/>
          <a:pathLst>
            <a:path>
              <a:moveTo>
                <a:pt x="4048446" y="0"/>
              </a:moveTo>
              <a:lnTo>
                <a:pt x="4048446" y="1104195"/>
              </a:lnTo>
              <a:lnTo>
                <a:pt x="0" y="1104195"/>
              </a:lnTo>
              <a:lnTo>
                <a:pt x="0" y="1134419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F88159F-4D66-4710-884B-6EFD8FC1EF23}">
      <dsp:nvSpPr>
        <dsp:cNvPr id="0" name=""/>
        <dsp:cNvSpPr/>
      </dsp:nvSpPr>
      <dsp:spPr>
        <a:xfrm>
          <a:off x="7130963" y="3348099"/>
          <a:ext cx="111536" cy="962334"/>
        </a:xfrm>
        <a:custGeom>
          <a:avLst/>
          <a:gdLst/>
          <a:ahLst/>
          <a:cxnLst/>
          <a:rect l="0" t="0" r="0" b="0"/>
          <a:pathLst>
            <a:path>
              <a:moveTo>
                <a:pt x="111536" y="0"/>
              </a:moveTo>
              <a:lnTo>
                <a:pt x="111536" y="932110"/>
              </a:lnTo>
              <a:lnTo>
                <a:pt x="0" y="932110"/>
              </a:lnTo>
              <a:lnTo>
                <a:pt x="0" y="962334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CBC987E-F22F-4496-9204-1152C587FCCA}">
      <dsp:nvSpPr>
        <dsp:cNvPr id="0" name=""/>
        <dsp:cNvSpPr/>
      </dsp:nvSpPr>
      <dsp:spPr>
        <a:xfrm>
          <a:off x="7242499" y="1670399"/>
          <a:ext cx="4922564" cy="1124893"/>
        </a:xfrm>
        <a:custGeom>
          <a:avLst/>
          <a:gdLst/>
          <a:ahLst/>
          <a:cxnLst/>
          <a:rect l="0" t="0" r="0" b="0"/>
          <a:pathLst>
            <a:path>
              <a:moveTo>
                <a:pt x="4922564" y="0"/>
              </a:moveTo>
              <a:lnTo>
                <a:pt x="4922564" y="1094669"/>
              </a:lnTo>
              <a:lnTo>
                <a:pt x="0" y="1094669"/>
              </a:lnTo>
              <a:lnTo>
                <a:pt x="0" y="1124893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4C1A757-1948-439C-95D7-52DB802A9478}">
      <dsp:nvSpPr>
        <dsp:cNvPr id="0" name=""/>
        <dsp:cNvSpPr/>
      </dsp:nvSpPr>
      <dsp:spPr>
        <a:xfrm>
          <a:off x="6380667" y="3348099"/>
          <a:ext cx="111536" cy="962334"/>
        </a:xfrm>
        <a:custGeom>
          <a:avLst/>
          <a:gdLst/>
          <a:ahLst/>
          <a:cxnLst/>
          <a:rect l="0" t="0" r="0" b="0"/>
          <a:pathLst>
            <a:path>
              <a:moveTo>
                <a:pt x="111536" y="0"/>
              </a:moveTo>
              <a:lnTo>
                <a:pt x="111536" y="932110"/>
              </a:lnTo>
              <a:lnTo>
                <a:pt x="0" y="932110"/>
              </a:lnTo>
              <a:lnTo>
                <a:pt x="0" y="962334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1906543-D71E-4414-B600-D91E09697EB9}">
      <dsp:nvSpPr>
        <dsp:cNvPr id="0" name=""/>
        <dsp:cNvSpPr/>
      </dsp:nvSpPr>
      <dsp:spPr>
        <a:xfrm>
          <a:off x="6492204" y="1670399"/>
          <a:ext cx="5672859" cy="1124893"/>
        </a:xfrm>
        <a:custGeom>
          <a:avLst/>
          <a:gdLst/>
          <a:ahLst/>
          <a:cxnLst/>
          <a:rect l="0" t="0" r="0" b="0"/>
          <a:pathLst>
            <a:path>
              <a:moveTo>
                <a:pt x="5672859" y="0"/>
              </a:moveTo>
              <a:lnTo>
                <a:pt x="5672859" y="1094669"/>
              </a:lnTo>
              <a:lnTo>
                <a:pt x="0" y="1094669"/>
              </a:lnTo>
              <a:lnTo>
                <a:pt x="0" y="1124893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49A34D7-561E-437A-8C17-37F859788BA5}">
      <dsp:nvSpPr>
        <dsp:cNvPr id="0" name=""/>
        <dsp:cNvSpPr/>
      </dsp:nvSpPr>
      <dsp:spPr>
        <a:xfrm>
          <a:off x="6872949" y="955206"/>
          <a:ext cx="5292114" cy="1623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2162"/>
              </a:lnTo>
              <a:lnTo>
                <a:pt x="5292114" y="132162"/>
              </a:lnTo>
              <a:lnTo>
                <a:pt x="5292114" y="162386"/>
              </a:lnTo>
            </a:path>
          </a:pathLst>
        </a:custGeom>
        <a:noFill/>
        <a:ln w="19050" cap="rnd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3D31C6-9CB1-47AD-9B81-D08413EF029A}">
      <dsp:nvSpPr>
        <dsp:cNvPr id="0" name=""/>
        <dsp:cNvSpPr/>
      </dsp:nvSpPr>
      <dsp:spPr>
        <a:xfrm>
          <a:off x="5204399" y="4096423"/>
          <a:ext cx="123069" cy="8059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75718"/>
              </a:lnTo>
              <a:lnTo>
                <a:pt x="123069" y="775718"/>
              </a:lnTo>
              <a:lnTo>
                <a:pt x="123069" y="805942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EA4A3B4-2D0E-4EB2-ABD4-1357D8603E25}">
      <dsp:nvSpPr>
        <dsp:cNvPr id="0" name=""/>
        <dsp:cNvSpPr/>
      </dsp:nvSpPr>
      <dsp:spPr>
        <a:xfrm>
          <a:off x="3265887" y="3177620"/>
          <a:ext cx="1938512" cy="36599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5772"/>
              </a:lnTo>
              <a:lnTo>
                <a:pt x="1938512" y="335772"/>
              </a:lnTo>
              <a:lnTo>
                <a:pt x="1938512" y="365996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1C5CFA6-C0BE-4283-8A48-09BDC553AC00}">
      <dsp:nvSpPr>
        <dsp:cNvPr id="0" name=""/>
        <dsp:cNvSpPr/>
      </dsp:nvSpPr>
      <dsp:spPr>
        <a:xfrm>
          <a:off x="4089258" y="4096423"/>
          <a:ext cx="91440" cy="139603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365810"/>
              </a:lnTo>
              <a:lnTo>
                <a:pt x="123678" y="1365810"/>
              </a:lnTo>
              <a:lnTo>
                <a:pt x="123678" y="1396033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9B8C902-7774-41EA-9537-82DDF39661F7}">
      <dsp:nvSpPr>
        <dsp:cNvPr id="0" name=""/>
        <dsp:cNvSpPr/>
      </dsp:nvSpPr>
      <dsp:spPr>
        <a:xfrm>
          <a:off x="3265887" y="3177620"/>
          <a:ext cx="869090" cy="36599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5772"/>
              </a:lnTo>
              <a:lnTo>
                <a:pt x="869090" y="335772"/>
              </a:lnTo>
              <a:lnTo>
                <a:pt x="869090" y="365996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9144480-2D62-4BB5-95B3-0A91CFFCC424}">
      <dsp:nvSpPr>
        <dsp:cNvPr id="0" name=""/>
        <dsp:cNvSpPr/>
      </dsp:nvSpPr>
      <dsp:spPr>
        <a:xfrm>
          <a:off x="3145578" y="4096423"/>
          <a:ext cx="172011" cy="39739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67171"/>
              </a:lnTo>
              <a:lnTo>
                <a:pt x="172011" y="367171"/>
              </a:lnTo>
              <a:lnTo>
                <a:pt x="172011" y="397395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024D994-8950-4B4E-A05D-B4A2E06960C9}">
      <dsp:nvSpPr>
        <dsp:cNvPr id="0" name=""/>
        <dsp:cNvSpPr/>
      </dsp:nvSpPr>
      <dsp:spPr>
        <a:xfrm>
          <a:off x="3145578" y="3177620"/>
          <a:ext cx="120309" cy="365996"/>
        </a:xfrm>
        <a:custGeom>
          <a:avLst/>
          <a:gdLst/>
          <a:ahLst/>
          <a:cxnLst/>
          <a:rect l="0" t="0" r="0" b="0"/>
          <a:pathLst>
            <a:path>
              <a:moveTo>
                <a:pt x="120309" y="0"/>
              </a:moveTo>
              <a:lnTo>
                <a:pt x="120309" y="335772"/>
              </a:lnTo>
              <a:lnTo>
                <a:pt x="0" y="335772"/>
              </a:lnTo>
              <a:lnTo>
                <a:pt x="0" y="365996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511B374-0337-4689-9BE4-62198916F9EC}">
      <dsp:nvSpPr>
        <dsp:cNvPr id="0" name=""/>
        <dsp:cNvSpPr/>
      </dsp:nvSpPr>
      <dsp:spPr>
        <a:xfrm>
          <a:off x="2146862" y="4096423"/>
          <a:ext cx="91440" cy="1669517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639293"/>
              </a:lnTo>
              <a:lnTo>
                <a:pt x="67184" y="1639293"/>
              </a:lnTo>
              <a:lnTo>
                <a:pt x="67184" y="1669517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C1F4EB2-B45E-4C9B-8693-A719B81CA775}">
      <dsp:nvSpPr>
        <dsp:cNvPr id="0" name=""/>
        <dsp:cNvSpPr/>
      </dsp:nvSpPr>
      <dsp:spPr>
        <a:xfrm>
          <a:off x="2192582" y="3177620"/>
          <a:ext cx="1073305" cy="365996"/>
        </a:xfrm>
        <a:custGeom>
          <a:avLst/>
          <a:gdLst/>
          <a:ahLst/>
          <a:cxnLst/>
          <a:rect l="0" t="0" r="0" b="0"/>
          <a:pathLst>
            <a:path>
              <a:moveTo>
                <a:pt x="1073305" y="0"/>
              </a:moveTo>
              <a:lnTo>
                <a:pt x="1073305" y="335772"/>
              </a:lnTo>
              <a:lnTo>
                <a:pt x="0" y="335772"/>
              </a:lnTo>
              <a:lnTo>
                <a:pt x="0" y="365996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2056A90-DD28-43E4-A4B0-12E466A03C74}">
      <dsp:nvSpPr>
        <dsp:cNvPr id="0" name=""/>
        <dsp:cNvSpPr/>
      </dsp:nvSpPr>
      <dsp:spPr>
        <a:xfrm>
          <a:off x="893071" y="4096423"/>
          <a:ext cx="287156" cy="826454"/>
        </a:xfrm>
        <a:custGeom>
          <a:avLst/>
          <a:gdLst/>
          <a:ahLst/>
          <a:cxnLst/>
          <a:rect l="0" t="0" r="0" b="0"/>
          <a:pathLst>
            <a:path>
              <a:moveTo>
                <a:pt x="287156" y="0"/>
              </a:moveTo>
              <a:lnTo>
                <a:pt x="287156" y="796230"/>
              </a:lnTo>
              <a:lnTo>
                <a:pt x="0" y="796230"/>
              </a:lnTo>
              <a:lnTo>
                <a:pt x="0" y="826454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CC51102-0C35-4C27-969D-5DDA24AB5205}">
      <dsp:nvSpPr>
        <dsp:cNvPr id="0" name=""/>
        <dsp:cNvSpPr/>
      </dsp:nvSpPr>
      <dsp:spPr>
        <a:xfrm>
          <a:off x="1180228" y="3177620"/>
          <a:ext cx="2085659" cy="365996"/>
        </a:xfrm>
        <a:custGeom>
          <a:avLst/>
          <a:gdLst/>
          <a:ahLst/>
          <a:cxnLst/>
          <a:rect l="0" t="0" r="0" b="0"/>
          <a:pathLst>
            <a:path>
              <a:moveTo>
                <a:pt x="2085659" y="0"/>
              </a:moveTo>
              <a:lnTo>
                <a:pt x="2085659" y="335772"/>
              </a:lnTo>
              <a:lnTo>
                <a:pt x="0" y="335772"/>
              </a:lnTo>
              <a:lnTo>
                <a:pt x="0" y="365996"/>
              </a:lnTo>
            </a:path>
          </a:pathLst>
        </a:custGeom>
        <a:noFill/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A6F13E8-6AF4-4EA6-AA0E-3E400C1B8014}">
      <dsp:nvSpPr>
        <dsp:cNvPr id="0" name=""/>
        <dsp:cNvSpPr/>
      </dsp:nvSpPr>
      <dsp:spPr>
        <a:xfrm>
          <a:off x="2764456" y="1670399"/>
          <a:ext cx="501431" cy="95441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24190"/>
              </a:lnTo>
              <a:lnTo>
                <a:pt x="501431" y="924190"/>
              </a:lnTo>
              <a:lnTo>
                <a:pt x="501431" y="954414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B90BB5-D6C9-4FE7-B673-8F09CCD3A5EC}">
      <dsp:nvSpPr>
        <dsp:cNvPr id="0" name=""/>
        <dsp:cNvSpPr/>
      </dsp:nvSpPr>
      <dsp:spPr>
        <a:xfrm>
          <a:off x="1020920" y="1218215"/>
          <a:ext cx="1743535" cy="452184"/>
        </a:xfrm>
        <a:custGeom>
          <a:avLst/>
          <a:gdLst/>
          <a:ahLst/>
          <a:cxnLst/>
          <a:rect l="0" t="0" r="0" b="0"/>
          <a:pathLst>
            <a:path>
              <a:moveTo>
                <a:pt x="1743535" y="452184"/>
              </a:moveTo>
              <a:lnTo>
                <a:pt x="0" y="0"/>
              </a:lnTo>
            </a:path>
          </a:pathLst>
        </a:custGeom>
        <a:noFill/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C5B40C4-E838-4746-821C-6F1BFCBC97FD}">
      <dsp:nvSpPr>
        <dsp:cNvPr id="0" name=""/>
        <dsp:cNvSpPr/>
      </dsp:nvSpPr>
      <dsp:spPr>
        <a:xfrm>
          <a:off x="2764456" y="955206"/>
          <a:ext cx="4108493" cy="162386"/>
        </a:xfrm>
        <a:custGeom>
          <a:avLst/>
          <a:gdLst/>
          <a:ahLst/>
          <a:cxnLst/>
          <a:rect l="0" t="0" r="0" b="0"/>
          <a:pathLst>
            <a:path>
              <a:moveTo>
                <a:pt x="4108493" y="0"/>
              </a:moveTo>
              <a:lnTo>
                <a:pt x="4108493" y="132162"/>
              </a:lnTo>
              <a:lnTo>
                <a:pt x="0" y="132162"/>
              </a:lnTo>
              <a:lnTo>
                <a:pt x="0" y="162386"/>
              </a:lnTo>
            </a:path>
          </a:pathLst>
        </a:custGeom>
        <a:noFill/>
        <a:ln w="19050" cap="rnd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D20F2EF-15AE-4AB5-A18B-DD485022F66F}">
      <dsp:nvSpPr>
        <dsp:cNvPr id="0" name=""/>
        <dsp:cNvSpPr/>
      </dsp:nvSpPr>
      <dsp:spPr>
        <a:xfrm>
          <a:off x="6202755" y="402399"/>
          <a:ext cx="1340387" cy="552806"/>
        </a:xfrm>
        <a:prstGeom prst="roundRect">
          <a:avLst>
            <a:gd name="adj" fmla="val 1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07A1ECF-D0C1-45F9-944D-5143846C7C98}">
      <dsp:nvSpPr>
        <dsp:cNvPr id="0" name=""/>
        <dsp:cNvSpPr/>
      </dsp:nvSpPr>
      <dsp:spPr>
        <a:xfrm>
          <a:off x="6239006" y="436837"/>
          <a:ext cx="1340387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1100" b="1" kern="1200" cap="none" spc="0">
              <a:ln w="10160">
                <a:prstDash val="solid"/>
              </a:ln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Procesamiento</a:t>
          </a:r>
        </a:p>
      </dsp:txBody>
      <dsp:txXfrm>
        <a:off x="6255197" y="453028"/>
        <a:ext cx="1308005" cy="520424"/>
      </dsp:txXfrm>
    </dsp:sp>
    <dsp:sp modelId="{4716542F-5460-40A3-908F-1F9898EC688B}">
      <dsp:nvSpPr>
        <dsp:cNvPr id="0" name=""/>
        <dsp:cNvSpPr/>
      </dsp:nvSpPr>
      <dsp:spPr>
        <a:xfrm>
          <a:off x="2440961" y="1117592"/>
          <a:ext cx="646989" cy="552806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B1E531F-BC5C-46A9-9A4D-BD778A581A94}">
      <dsp:nvSpPr>
        <dsp:cNvPr id="0" name=""/>
        <dsp:cNvSpPr/>
      </dsp:nvSpPr>
      <dsp:spPr>
        <a:xfrm>
          <a:off x="2477212" y="1152030"/>
          <a:ext cx="646989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1000" b="1" kern="1200" cap="none" spc="0">
              <a:ln w="0"/>
              <a:effectLst/>
            </a:rPr>
            <a:t>hojas de calculo</a:t>
          </a:r>
        </a:p>
      </dsp:txBody>
      <dsp:txXfrm>
        <a:off x="2493403" y="1168221"/>
        <a:ext cx="614607" cy="520424"/>
      </dsp:txXfrm>
    </dsp:sp>
    <dsp:sp modelId="{FF404C8A-D5F6-4BA0-BDA1-FF2D2A745FF2}">
      <dsp:nvSpPr>
        <dsp:cNvPr id="0" name=""/>
        <dsp:cNvSpPr/>
      </dsp:nvSpPr>
      <dsp:spPr>
        <a:xfrm>
          <a:off x="484530" y="1218215"/>
          <a:ext cx="1072780" cy="1830252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A1F7174-9A55-40DF-9275-95D747E00ACD}">
      <dsp:nvSpPr>
        <dsp:cNvPr id="0" name=""/>
        <dsp:cNvSpPr/>
      </dsp:nvSpPr>
      <dsp:spPr>
        <a:xfrm>
          <a:off x="520780" y="1252653"/>
          <a:ext cx="1072780" cy="183025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soft" dir="t">
            <a:rot lat="0" lon="0" rev="15600000"/>
          </a:lightRig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  <a:sp3d extrusionH="57150" prstMaterial="softEdge">
            <a:bevelT w="25400" h="38100"/>
          </a:sp3d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/>
            </a:rPr>
            <a:t>EXCEL: es un sistema el cual nos permite la elaboracion de hojas de calculo, permitiendonos procesar y realizar diversas funciones mayormente matematicas y financieras</a:t>
          </a:r>
        </a:p>
      </dsp:txBody>
      <dsp:txXfrm>
        <a:off x="552201" y="1284074"/>
        <a:ext cx="1009938" cy="1767410"/>
      </dsp:txXfrm>
    </dsp:sp>
    <dsp:sp modelId="{14318808-3A2C-42B1-BD17-323FB898DF04}">
      <dsp:nvSpPr>
        <dsp:cNvPr id="0" name=""/>
        <dsp:cNvSpPr/>
      </dsp:nvSpPr>
      <dsp:spPr>
        <a:xfrm>
          <a:off x="2738975" y="2624813"/>
          <a:ext cx="1053825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E9A5333-984D-488F-8BD2-E8B6A0FC3E8D}">
      <dsp:nvSpPr>
        <dsp:cNvPr id="0" name=""/>
        <dsp:cNvSpPr/>
      </dsp:nvSpPr>
      <dsp:spPr>
        <a:xfrm>
          <a:off x="2775225" y="2659251"/>
          <a:ext cx="1053825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1400" b="1" kern="1200" cap="none" spc="0">
              <a:ln w="12700">
                <a:prstDash val="solid"/>
              </a:ln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conceptos</a:t>
          </a:r>
          <a:endParaRPr lang="es-ES" sz="1400" kern="1200"/>
        </a:p>
      </dsp:txBody>
      <dsp:txXfrm>
        <a:off x="2791416" y="2675442"/>
        <a:ext cx="1021443" cy="520424"/>
      </dsp:txXfrm>
    </dsp:sp>
    <dsp:sp modelId="{5B22878F-0DE7-4BA0-8AEC-A9DF428406FE}">
      <dsp:nvSpPr>
        <dsp:cNvPr id="0" name=""/>
        <dsp:cNvSpPr/>
      </dsp:nvSpPr>
      <dsp:spPr>
        <a:xfrm>
          <a:off x="944111" y="3543617"/>
          <a:ext cx="472234" cy="552806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9DAF28C-380E-48DC-A2C1-A25F940AE8C8}">
      <dsp:nvSpPr>
        <dsp:cNvPr id="0" name=""/>
        <dsp:cNvSpPr/>
      </dsp:nvSpPr>
      <dsp:spPr>
        <a:xfrm>
          <a:off x="980361" y="3578055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fila</a:t>
          </a:r>
        </a:p>
      </dsp:txBody>
      <dsp:txXfrm>
        <a:off x="994192" y="3591886"/>
        <a:ext cx="444572" cy="525144"/>
      </dsp:txXfrm>
    </dsp:sp>
    <dsp:sp modelId="{C3D9C7F8-6755-4412-A9C5-3B98C4B93F4E}">
      <dsp:nvSpPr>
        <dsp:cNvPr id="0" name=""/>
        <dsp:cNvSpPr/>
      </dsp:nvSpPr>
      <dsp:spPr>
        <a:xfrm>
          <a:off x="414591" y="4922878"/>
          <a:ext cx="956960" cy="552806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6E9A328-1A14-472B-A4EA-DF04A76F4043}">
      <dsp:nvSpPr>
        <dsp:cNvPr id="0" name=""/>
        <dsp:cNvSpPr/>
      </dsp:nvSpPr>
      <dsp:spPr>
        <a:xfrm>
          <a:off x="450842" y="4957316"/>
          <a:ext cx="956960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esta de manera vertical compuesta por numeros</a:t>
          </a:r>
        </a:p>
      </dsp:txBody>
      <dsp:txXfrm>
        <a:off x="467033" y="4973507"/>
        <a:ext cx="924578" cy="520424"/>
      </dsp:txXfrm>
    </dsp:sp>
    <dsp:sp modelId="{47E704B8-4999-4352-92E9-D6691974947D}">
      <dsp:nvSpPr>
        <dsp:cNvPr id="0" name=""/>
        <dsp:cNvSpPr/>
      </dsp:nvSpPr>
      <dsp:spPr>
        <a:xfrm>
          <a:off x="1802041" y="3543617"/>
          <a:ext cx="781083" cy="552806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8CE83FF-80DF-41A2-8FF4-0FAA64843D19}">
      <dsp:nvSpPr>
        <dsp:cNvPr id="0" name=""/>
        <dsp:cNvSpPr/>
      </dsp:nvSpPr>
      <dsp:spPr>
        <a:xfrm>
          <a:off x="1838291" y="3578055"/>
          <a:ext cx="781083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columna</a:t>
          </a:r>
        </a:p>
      </dsp:txBody>
      <dsp:txXfrm>
        <a:off x="1854482" y="3594246"/>
        <a:ext cx="748701" cy="520424"/>
      </dsp:txXfrm>
    </dsp:sp>
    <dsp:sp modelId="{42DAA4DD-4890-4E8C-B785-E7ADD7B82E2C}">
      <dsp:nvSpPr>
        <dsp:cNvPr id="0" name=""/>
        <dsp:cNvSpPr/>
      </dsp:nvSpPr>
      <dsp:spPr>
        <a:xfrm>
          <a:off x="1752673" y="5765941"/>
          <a:ext cx="922746" cy="552806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15215EF-58A3-42AE-AFD4-75DDE4D946A5}">
      <dsp:nvSpPr>
        <dsp:cNvPr id="0" name=""/>
        <dsp:cNvSpPr/>
      </dsp:nvSpPr>
      <dsp:spPr>
        <a:xfrm>
          <a:off x="1788924" y="5800379"/>
          <a:ext cx="922746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Se identifica por una letra y se encuentra de manera vertical</a:t>
          </a:r>
        </a:p>
      </dsp:txBody>
      <dsp:txXfrm>
        <a:off x="1805115" y="5816570"/>
        <a:ext cx="890364" cy="520424"/>
      </dsp:txXfrm>
    </dsp:sp>
    <dsp:sp modelId="{8C2CB469-3125-4435-85CF-4024D8C0DC6F}">
      <dsp:nvSpPr>
        <dsp:cNvPr id="0" name=""/>
        <dsp:cNvSpPr/>
      </dsp:nvSpPr>
      <dsp:spPr>
        <a:xfrm>
          <a:off x="2909461" y="3543617"/>
          <a:ext cx="472234" cy="552806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9F908D2-5BB1-4561-8B94-F556424A4B35}">
      <dsp:nvSpPr>
        <dsp:cNvPr id="0" name=""/>
        <dsp:cNvSpPr/>
      </dsp:nvSpPr>
      <dsp:spPr>
        <a:xfrm>
          <a:off x="2945711" y="3578055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rango</a:t>
          </a:r>
        </a:p>
      </dsp:txBody>
      <dsp:txXfrm>
        <a:off x="2959542" y="3591886"/>
        <a:ext cx="444572" cy="525144"/>
      </dsp:txXfrm>
    </dsp:sp>
    <dsp:sp modelId="{30C48E6A-B8F5-448A-8B8F-03186E666BC7}">
      <dsp:nvSpPr>
        <dsp:cNvPr id="0" name=""/>
        <dsp:cNvSpPr/>
      </dsp:nvSpPr>
      <dsp:spPr>
        <a:xfrm>
          <a:off x="2898467" y="4493819"/>
          <a:ext cx="838242" cy="757152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5E1769C-BF56-4589-AEF7-4430B67B3239}">
      <dsp:nvSpPr>
        <dsp:cNvPr id="0" name=""/>
        <dsp:cNvSpPr/>
      </dsp:nvSpPr>
      <dsp:spPr>
        <a:xfrm>
          <a:off x="2934718" y="4528257"/>
          <a:ext cx="838242" cy="75715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 Es la seleccion horizontal de varias columnas en una fila</a:t>
          </a:r>
        </a:p>
      </dsp:txBody>
      <dsp:txXfrm>
        <a:off x="2956894" y="4550433"/>
        <a:ext cx="793890" cy="712800"/>
      </dsp:txXfrm>
    </dsp:sp>
    <dsp:sp modelId="{8179BA76-3361-4DDC-9FE1-4FA93AA79E86}">
      <dsp:nvSpPr>
        <dsp:cNvPr id="0" name=""/>
        <dsp:cNvSpPr/>
      </dsp:nvSpPr>
      <dsp:spPr>
        <a:xfrm>
          <a:off x="3898861" y="3543617"/>
          <a:ext cx="472234" cy="552806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212F192-A031-4BF2-9714-DE42EC54ECEB}">
      <dsp:nvSpPr>
        <dsp:cNvPr id="0" name=""/>
        <dsp:cNvSpPr/>
      </dsp:nvSpPr>
      <dsp:spPr>
        <a:xfrm>
          <a:off x="3935112" y="3578055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celda</a:t>
          </a:r>
        </a:p>
      </dsp:txBody>
      <dsp:txXfrm>
        <a:off x="3948943" y="3591886"/>
        <a:ext cx="444572" cy="525144"/>
      </dsp:txXfrm>
    </dsp:sp>
    <dsp:sp modelId="{D21B5999-9DDB-46DF-A0F9-F8BD20D52536}">
      <dsp:nvSpPr>
        <dsp:cNvPr id="0" name=""/>
        <dsp:cNvSpPr/>
      </dsp:nvSpPr>
      <dsp:spPr>
        <a:xfrm>
          <a:off x="3715159" y="5492457"/>
          <a:ext cx="995556" cy="1123606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AEFC64E-340D-4557-B2FF-808F5ED7A412}">
      <dsp:nvSpPr>
        <dsp:cNvPr id="0" name=""/>
        <dsp:cNvSpPr/>
      </dsp:nvSpPr>
      <dsp:spPr>
        <a:xfrm>
          <a:off x="3751409" y="5526895"/>
          <a:ext cx="995556" cy="11236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Se compone por una letra y un numero y se compone de manera horizontal y vertical</a:t>
          </a:r>
        </a:p>
      </dsp:txBody>
      <dsp:txXfrm>
        <a:off x="3780568" y="5556054"/>
        <a:ext cx="937238" cy="1065288"/>
      </dsp:txXfrm>
    </dsp:sp>
    <dsp:sp modelId="{E14E056A-0A18-44B0-B5C2-6AC911816CB6}">
      <dsp:nvSpPr>
        <dsp:cNvPr id="0" name=""/>
        <dsp:cNvSpPr/>
      </dsp:nvSpPr>
      <dsp:spPr>
        <a:xfrm>
          <a:off x="4968282" y="3543617"/>
          <a:ext cx="472234" cy="552806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052463A-F124-4517-92C0-E4889FFDF243}">
      <dsp:nvSpPr>
        <dsp:cNvPr id="0" name=""/>
        <dsp:cNvSpPr/>
      </dsp:nvSpPr>
      <dsp:spPr>
        <a:xfrm>
          <a:off x="5004533" y="3578055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Macro</a:t>
          </a:r>
        </a:p>
      </dsp:txBody>
      <dsp:txXfrm>
        <a:off x="5018364" y="3591886"/>
        <a:ext cx="444572" cy="525144"/>
      </dsp:txXfrm>
    </dsp:sp>
    <dsp:sp modelId="{8FFFD7DB-F2C1-437F-B399-D20055732914}">
      <dsp:nvSpPr>
        <dsp:cNvPr id="0" name=""/>
        <dsp:cNvSpPr/>
      </dsp:nvSpPr>
      <dsp:spPr>
        <a:xfrm>
          <a:off x="4828327" y="4902366"/>
          <a:ext cx="998283" cy="93432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AD29787-C250-412B-A3E8-1BD51030CA6F}">
      <dsp:nvSpPr>
        <dsp:cNvPr id="0" name=""/>
        <dsp:cNvSpPr/>
      </dsp:nvSpPr>
      <dsp:spPr>
        <a:xfrm>
          <a:off x="4864578" y="4936804"/>
          <a:ext cx="998283" cy="93432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permite grabar una serie de acciones o eventos para despues generarlos de manera automatizada</a:t>
          </a:r>
        </a:p>
      </dsp:txBody>
      <dsp:txXfrm>
        <a:off x="4891943" y="4964169"/>
        <a:ext cx="943553" cy="879595"/>
      </dsp:txXfrm>
    </dsp:sp>
    <dsp:sp modelId="{5ADF50FD-9C77-4589-9AAF-373726906A49}">
      <dsp:nvSpPr>
        <dsp:cNvPr id="0" name=""/>
        <dsp:cNvSpPr/>
      </dsp:nvSpPr>
      <dsp:spPr>
        <a:xfrm>
          <a:off x="11720146" y="1117592"/>
          <a:ext cx="889836" cy="552806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1F38145-0511-41BB-8711-3DCCCD0B7F45}">
      <dsp:nvSpPr>
        <dsp:cNvPr id="0" name=""/>
        <dsp:cNvSpPr/>
      </dsp:nvSpPr>
      <dsp:spPr>
        <a:xfrm>
          <a:off x="11756396" y="1152030"/>
          <a:ext cx="889836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1400" b="1" kern="1200" cap="none" spc="0">
              <a:ln w="6600">
                <a:prstDash val="solid"/>
              </a:ln>
              <a:effectLst>
                <a:outerShdw dist="38100" dir="2700000" algn="tl" rotWithShape="0">
                  <a:schemeClr val="accent2"/>
                </a:outerShdw>
              </a:effectLst>
            </a:rPr>
            <a:t>Formulas</a:t>
          </a:r>
        </a:p>
      </dsp:txBody>
      <dsp:txXfrm>
        <a:off x="11772587" y="1168221"/>
        <a:ext cx="857454" cy="520424"/>
      </dsp:txXfrm>
    </dsp:sp>
    <dsp:sp modelId="{CBDC98C7-5C58-477F-9810-CA8671ECA56E}">
      <dsp:nvSpPr>
        <dsp:cNvPr id="0" name=""/>
        <dsp:cNvSpPr/>
      </dsp:nvSpPr>
      <dsp:spPr>
        <a:xfrm>
          <a:off x="6256087" y="2795293"/>
          <a:ext cx="472234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8798C8F-F377-4D5E-A6DD-974E30F9C598}">
      <dsp:nvSpPr>
        <dsp:cNvPr id="0" name=""/>
        <dsp:cNvSpPr/>
      </dsp:nvSpPr>
      <dsp:spPr>
        <a:xfrm>
          <a:off x="6292338" y="2829731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MAX (Estadistica)</a:t>
          </a:r>
        </a:p>
      </dsp:txBody>
      <dsp:txXfrm>
        <a:off x="6306169" y="2843562"/>
        <a:ext cx="444572" cy="525144"/>
      </dsp:txXfrm>
    </dsp:sp>
    <dsp:sp modelId="{EF6F99E6-59E2-44EC-8BE1-96E64676E218}">
      <dsp:nvSpPr>
        <dsp:cNvPr id="0" name=""/>
        <dsp:cNvSpPr/>
      </dsp:nvSpPr>
      <dsp:spPr>
        <a:xfrm>
          <a:off x="6041770" y="4310434"/>
          <a:ext cx="677794" cy="116767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AC9E29A-A69C-44F6-948F-48C7ABB80413}">
      <dsp:nvSpPr>
        <dsp:cNvPr id="0" name=""/>
        <dsp:cNvSpPr/>
      </dsp:nvSpPr>
      <dsp:spPr>
        <a:xfrm>
          <a:off x="6078021" y="4344872"/>
          <a:ext cx="677794" cy="116767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obtiene el maximo valor de un rango seleccionado</a:t>
          </a:r>
        </a:p>
      </dsp:txBody>
      <dsp:txXfrm>
        <a:off x="6097873" y="4364724"/>
        <a:ext cx="638090" cy="1127971"/>
      </dsp:txXfrm>
    </dsp:sp>
    <dsp:sp modelId="{497D8CC8-9343-44BA-921E-84803B3C697B}">
      <dsp:nvSpPr>
        <dsp:cNvPr id="0" name=""/>
        <dsp:cNvSpPr/>
      </dsp:nvSpPr>
      <dsp:spPr>
        <a:xfrm>
          <a:off x="7006382" y="2795293"/>
          <a:ext cx="472234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CC1D379-9DCE-47C9-A754-013584F4DBFD}">
      <dsp:nvSpPr>
        <dsp:cNvPr id="0" name=""/>
        <dsp:cNvSpPr/>
      </dsp:nvSpPr>
      <dsp:spPr>
        <a:xfrm>
          <a:off x="7042633" y="2829731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MIN (Estadistica)</a:t>
          </a:r>
        </a:p>
      </dsp:txBody>
      <dsp:txXfrm>
        <a:off x="7056464" y="2843562"/>
        <a:ext cx="444572" cy="525144"/>
      </dsp:txXfrm>
    </dsp:sp>
    <dsp:sp modelId="{29007C7A-E0C9-4500-A783-5D8AF96C6C19}">
      <dsp:nvSpPr>
        <dsp:cNvPr id="0" name=""/>
        <dsp:cNvSpPr/>
      </dsp:nvSpPr>
      <dsp:spPr>
        <a:xfrm>
          <a:off x="6792065" y="4310434"/>
          <a:ext cx="677794" cy="116767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E51D77F-7FF5-4031-95D5-5056D6AA604F}">
      <dsp:nvSpPr>
        <dsp:cNvPr id="0" name=""/>
        <dsp:cNvSpPr/>
      </dsp:nvSpPr>
      <dsp:spPr>
        <a:xfrm>
          <a:off x="6828316" y="4344872"/>
          <a:ext cx="677794" cy="116767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Obtiene el minimo valor de un rango seleccionado</a:t>
          </a:r>
        </a:p>
      </dsp:txBody>
      <dsp:txXfrm>
        <a:off x="6848168" y="4364724"/>
        <a:ext cx="638090" cy="1127971"/>
      </dsp:txXfrm>
    </dsp:sp>
    <dsp:sp modelId="{61407B26-33B2-4DB7-B3C7-BCEB898DEAE8}">
      <dsp:nvSpPr>
        <dsp:cNvPr id="0" name=""/>
        <dsp:cNvSpPr/>
      </dsp:nvSpPr>
      <dsp:spPr>
        <a:xfrm>
          <a:off x="7736151" y="2804819"/>
          <a:ext cx="760933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E5E2801-A194-4E86-80B4-2775302237A9}">
      <dsp:nvSpPr>
        <dsp:cNvPr id="0" name=""/>
        <dsp:cNvSpPr/>
      </dsp:nvSpPr>
      <dsp:spPr>
        <a:xfrm>
          <a:off x="7772402" y="2839256"/>
          <a:ext cx="760933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Concatenar (Texto)</a:t>
          </a:r>
        </a:p>
      </dsp:txBody>
      <dsp:txXfrm>
        <a:off x="7788593" y="2855447"/>
        <a:ext cx="728551" cy="520424"/>
      </dsp:txXfrm>
    </dsp:sp>
    <dsp:sp modelId="{489E634A-9561-4AD4-9E86-4E6B12AF133A}">
      <dsp:nvSpPr>
        <dsp:cNvPr id="0" name=""/>
        <dsp:cNvSpPr/>
      </dsp:nvSpPr>
      <dsp:spPr>
        <a:xfrm>
          <a:off x="7542361" y="4310434"/>
          <a:ext cx="677794" cy="116767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1E1F02D-1518-41E2-9593-25B939D6F0B9}">
      <dsp:nvSpPr>
        <dsp:cNvPr id="0" name=""/>
        <dsp:cNvSpPr/>
      </dsp:nvSpPr>
      <dsp:spPr>
        <a:xfrm>
          <a:off x="7578611" y="4344872"/>
          <a:ext cx="677794" cy="116767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permite unir la informacion de 2 celdas en una sola</a:t>
          </a:r>
        </a:p>
      </dsp:txBody>
      <dsp:txXfrm>
        <a:off x="7598463" y="4364724"/>
        <a:ext cx="638090" cy="1127971"/>
      </dsp:txXfrm>
    </dsp:sp>
    <dsp:sp modelId="{6CC30A03-DE34-4B05-A8E6-EBBC26D39EAC}">
      <dsp:nvSpPr>
        <dsp:cNvPr id="0" name=""/>
        <dsp:cNvSpPr/>
      </dsp:nvSpPr>
      <dsp:spPr>
        <a:xfrm>
          <a:off x="8630796" y="2804819"/>
          <a:ext cx="472234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72084E7-5D22-4E81-AE6E-7E937DF5DF4D}">
      <dsp:nvSpPr>
        <dsp:cNvPr id="0" name=""/>
        <dsp:cNvSpPr/>
      </dsp:nvSpPr>
      <dsp:spPr>
        <a:xfrm>
          <a:off x="8667046" y="2839256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SUMA (matematicas)</a:t>
          </a:r>
        </a:p>
      </dsp:txBody>
      <dsp:txXfrm>
        <a:off x="8680877" y="2853087"/>
        <a:ext cx="444572" cy="525144"/>
      </dsp:txXfrm>
    </dsp:sp>
    <dsp:sp modelId="{DE9581AE-9B9C-4620-A669-7CC74A52AFA5}">
      <dsp:nvSpPr>
        <dsp:cNvPr id="0" name=""/>
        <dsp:cNvSpPr/>
      </dsp:nvSpPr>
      <dsp:spPr>
        <a:xfrm>
          <a:off x="8292656" y="4310434"/>
          <a:ext cx="677794" cy="116767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C4E4A97-A3D3-4864-84FA-B55630FE6F60}">
      <dsp:nvSpPr>
        <dsp:cNvPr id="0" name=""/>
        <dsp:cNvSpPr/>
      </dsp:nvSpPr>
      <dsp:spPr>
        <a:xfrm>
          <a:off x="8328906" y="4344872"/>
          <a:ext cx="677794" cy="116767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Genera la suma de datos numericos de celdas seleccionadas</a:t>
          </a:r>
        </a:p>
      </dsp:txBody>
      <dsp:txXfrm>
        <a:off x="8348758" y="4364724"/>
        <a:ext cx="638090" cy="1127971"/>
      </dsp:txXfrm>
    </dsp:sp>
    <dsp:sp modelId="{AD39CA05-A9EA-4393-87A7-A96968DC7795}">
      <dsp:nvSpPr>
        <dsp:cNvPr id="0" name=""/>
        <dsp:cNvSpPr/>
      </dsp:nvSpPr>
      <dsp:spPr>
        <a:xfrm>
          <a:off x="9259891" y="2804819"/>
          <a:ext cx="714634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AF3152E-1C98-435A-A5E2-EB8C96BB8B7D}">
      <dsp:nvSpPr>
        <dsp:cNvPr id="0" name=""/>
        <dsp:cNvSpPr/>
      </dsp:nvSpPr>
      <dsp:spPr>
        <a:xfrm>
          <a:off x="9296141" y="2839256"/>
          <a:ext cx="7146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PROMEDIO (matematicas)</a:t>
          </a:r>
        </a:p>
      </dsp:txBody>
      <dsp:txXfrm>
        <a:off x="9312332" y="2855447"/>
        <a:ext cx="682252" cy="520424"/>
      </dsp:txXfrm>
    </dsp:sp>
    <dsp:sp modelId="{D95DE129-21A8-4C0E-9FFE-82185F28A8A5}">
      <dsp:nvSpPr>
        <dsp:cNvPr id="0" name=""/>
        <dsp:cNvSpPr/>
      </dsp:nvSpPr>
      <dsp:spPr>
        <a:xfrm>
          <a:off x="9042951" y="4310434"/>
          <a:ext cx="677794" cy="116767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78C9FF2-8BAD-4A6B-BF0D-0164CF67812F}">
      <dsp:nvSpPr>
        <dsp:cNvPr id="0" name=""/>
        <dsp:cNvSpPr/>
      </dsp:nvSpPr>
      <dsp:spPr>
        <a:xfrm>
          <a:off x="9079201" y="4344872"/>
          <a:ext cx="677794" cy="116767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Genera el promedio de celdas seleccionadas</a:t>
          </a:r>
        </a:p>
      </dsp:txBody>
      <dsp:txXfrm>
        <a:off x="9099053" y="4364724"/>
        <a:ext cx="638090" cy="1127971"/>
      </dsp:txXfrm>
    </dsp:sp>
    <dsp:sp modelId="{59D1419E-456A-4F5D-A4D2-6791DDC521E3}">
      <dsp:nvSpPr>
        <dsp:cNvPr id="0" name=""/>
        <dsp:cNvSpPr/>
      </dsp:nvSpPr>
      <dsp:spPr>
        <a:xfrm>
          <a:off x="10131386" y="2804819"/>
          <a:ext cx="472234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E083D7E-B0F0-49FA-9088-A0C7D8A78F5A}">
      <dsp:nvSpPr>
        <dsp:cNvPr id="0" name=""/>
        <dsp:cNvSpPr/>
      </dsp:nvSpPr>
      <dsp:spPr>
        <a:xfrm>
          <a:off x="10167637" y="2839256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Contar.si  (estadistica)</a:t>
          </a:r>
        </a:p>
      </dsp:txBody>
      <dsp:txXfrm>
        <a:off x="10181468" y="2853087"/>
        <a:ext cx="444572" cy="525144"/>
      </dsp:txXfrm>
    </dsp:sp>
    <dsp:sp modelId="{E8EDAF5C-37F8-40A5-9C74-41E1289AC874}">
      <dsp:nvSpPr>
        <dsp:cNvPr id="0" name=""/>
        <dsp:cNvSpPr/>
      </dsp:nvSpPr>
      <dsp:spPr>
        <a:xfrm>
          <a:off x="9793246" y="4310434"/>
          <a:ext cx="677794" cy="116767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EC4C389-0837-43CB-9C6B-C9923EF1CA89}">
      <dsp:nvSpPr>
        <dsp:cNvPr id="0" name=""/>
        <dsp:cNvSpPr/>
      </dsp:nvSpPr>
      <dsp:spPr>
        <a:xfrm>
          <a:off x="9829497" y="4344872"/>
          <a:ext cx="677794" cy="116767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ayuda a contar con numeros alguna caracteristica o requisito determinado.</a:t>
          </a:r>
        </a:p>
      </dsp:txBody>
      <dsp:txXfrm>
        <a:off x="9849349" y="4364724"/>
        <a:ext cx="638090" cy="1127971"/>
      </dsp:txXfrm>
    </dsp:sp>
    <dsp:sp modelId="{F9FB0530-84DD-464D-AEE4-531230F704E5}">
      <dsp:nvSpPr>
        <dsp:cNvPr id="0" name=""/>
        <dsp:cNvSpPr/>
      </dsp:nvSpPr>
      <dsp:spPr>
        <a:xfrm>
          <a:off x="10881681" y="2804819"/>
          <a:ext cx="472234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1E61CB9-EB6F-46B8-8C0A-4C3855987650}">
      <dsp:nvSpPr>
        <dsp:cNvPr id="0" name=""/>
        <dsp:cNvSpPr/>
      </dsp:nvSpPr>
      <dsp:spPr>
        <a:xfrm>
          <a:off x="10917932" y="2839256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MAYUSC (texto)</a:t>
          </a:r>
        </a:p>
      </dsp:txBody>
      <dsp:txXfrm>
        <a:off x="10931763" y="2853087"/>
        <a:ext cx="444572" cy="525144"/>
      </dsp:txXfrm>
    </dsp:sp>
    <dsp:sp modelId="{3FE3D553-9C7B-4407-A4F9-16B032FE2799}">
      <dsp:nvSpPr>
        <dsp:cNvPr id="0" name=""/>
        <dsp:cNvSpPr/>
      </dsp:nvSpPr>
      <dsp:spPr>
        <a:xfrm>
          <a:off x="10543541" y="4310434"/>
          <a:ext cx="677794" cy="116767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580CC25-2145-456D-A324-D0756F9DE422}">
      <dsp:nvSpPr>
        <dsp:cNvPr id="0" name=""/>
        <dsp:cNvSpPr/>
      </dsp:nvSpPr>
      <dsp:spPr>
        <a:xfrm>
          <a:off x="10579792" y="4344872"/>
          <a:ext cx="677794" cy="116767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Coloca la informacion de la celda en mayuscula</a:t>
          </a:r>
        </a:p>
      </dsp:txBody>
      <dsp:txXfrm>
        <a:off x="10599644" y="4364724"/>
        <a:ext cx="638090" cy="1127971"/>
      </dsp:txXfrm>
    </dsp:sp>
    <dsp:sp modelId="{84A8E93D-AF5F-40A7-A825-367500CCC2A2}">
      <dsp:nvSpPr>
        <dsp:cNvPr id="0" name=""/>
        <dsp:cNvSpPr/>
      </dsp:nvSpPr>
      <dsp:spPr>
        <a:xfrm>
          <a:off x="11631976" y="2804819"/>
          <a:ext cx="472234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C3BE6F0-1DE6-4F5D-98E3-BED2D6B43E65}">
      <dsp:nvSpPr>
        <dsp:cNvPr id="0" name=""/>
        <dsp:cNvSpPr/>
      </dsp:nvSpPr>
      <dsp:spPr>
        <a:xfrm>
          <a:off x="11668227" y="2839256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MINSC (texto)</a:t>
          </a:r>
        </a:p>
      </dsp:txBody>
      <dsp:txXfrm>
        <a:off x="11682058" y="2853087"/>
        <a:ext cx="444572" cy="525144"/>
      </dsp:txXfrm>
    </dsp:sp>
    <dsp:sp modelId="{F2BCB357-4EA8-47B2-A6C3-40BD994B1D03}">
      <dsp:nvSpPr>
        <dsp:cNvPr id="0" name=""/>
        <dsp:cNvSpPr/>
      </dsp:nvSpPr>
      <dsp:spPr>
        <a:xfrm>
          <a:off x="11293836" y="4310434"/>
          <a:ext cx="677794" cy="116767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37C5ED8-7BEC-4C05-9A65-1D23DB5592AF}">
      <dsp:nvSpPr>
        <dsp:cNvPr id="0" name=""/>
        <dsp:cNvSpPr/>
      </dsp:nvSpPr>
      <dsp:spPr>
        <a:xfrm>
          <a:off x="11330087" y="4344872"/>
          <a:ext cx="677794" cy="116767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Coloca la informacion de la celda en miniscula</a:t>
          </a:r>
        </a:p>
      </dsp:txBody>
      <dsp:txXfrm>
        <a:off x="11349939" y="4364724"/>
        <a:ext cx="638090" cy="1127971"/>
      </dsp:txXfrm>
    </dsp:sp>
    <dsp:sp modelId="{760C921A-0B7F-4FAE-9548-D8B7725A30DA}">
      <dsp:nvSpPr>
        <dsp:cNvPr id="0" name=""/>
        <dsp:cNvSpPr/>
      </dsp:nvSpPr>
      <dsp:spPr>
        <a:xfrm>
          <a:off x="12280927" y="2804819"/>
          <a:ext cx="674923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05CEF1E-FC93-4B3A-BF9E-3F9A2EC274AE}">
      <dsp:nvSpPr>
        <dsp:cNvPr id="0" name=""/>
        <dsp:cNvSpPr/>
      </dsp:nvSpPr>
      <dsp:spPr>
        <a:xfrm>
          <a:off x="12317178" y="2839256"/>
          <a:ext cx="674923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IZQUIERDA (texto)</a:t>
          </a:r>
        </a:p>
      </dsp:txBody>
      <dsp:txXfrm>
        <a:off x="12333369" y="2855447"/>
        <a:ext cx="642541" cy="520424"/>
      </dsp:txXfrm>
    </dsp:sp>
    <dsp:sp modelId="{C00A14A9-C08E-4D39-B271-7B62C1B719EB}">
      <dsp:nvSpPr>
        <dsp:cNvPr id="0" name=""/>
        <dsp:cNvSpPr/>
      </dsp:nvSpPr>
      <dsp:spPr>
        <a:xfrm>
          <a:off x="12044131" y="4310434"/>
          <a:ext cx="677794" cy="1884728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DB1F31B-90AA-43A5-AC2C-F3EFBB0C0DF0}">
      <dsp:nvSpPr>
        <dsp:cNvPr id="0" name=""/>
        <dsp:cNvSpPr/>
      </dsp:nvSpPr>
      <dsp:spPr>
        <a:xfrm>
          <a:off x="12080382" y="4344872"/>
          <a:ext cx="677794" cy="188472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permite acordar segun el numero que determinemos la informacion de la celda seleccionada</a:t>
          </a:r>
        </a:p>
      </dsp:txBody>
      <dsp:txXfrm>
        <a:off x="12100234" y="4364724"/>
        <a:ext cx="638090" cy="1845024"/>
      </dsp:txXfrm>
    </dsp:sp>
    <dsp:sp modelId="{0C95BE84-A8ED-4BF2-A822-CF41782D2D4B}">
      <dsp:nvSpPr>
        <dsp:cNvPr id="0" name=""/>
        <dsp:cNvSpPr/>
      </dsp:nvSpPr>
      <dsp:spPr>
        <a:xfrm>
          <a:off x="13095718" y="2804819"/>
          <a:ext cx="545931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712C9C8-875D-4DA7-812B-7B4AC6B919FE}">
      <dsp:nvSpPr>
        <dsp:cNvPr id="0" name=""/>
        <dsp:cNvSpPr/>
      </dsp:nvSpPr>
      <dsp:spPr>
        <a:xfrm>
          <a:off x="13131968" y="2839256"/>
          <a:ext cx="545931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EXTRAE (texto)</a:t>
          </a:r>
        </a:p>
      </dsp:txBody>
      <dsp:txXfrm>
        <a:off x="13147958" y="2855246"/>
        <a:ext cx="513951" cy="520826"/>
      </dsp:txXfrm>
    </dsp:sp>
    <dsp:sp modelId="{55B38B9C-D7BB-4376-B896-E38D6F193350}">
      <dsp:nvSpPr>
        <dsp:cNvPr id="0" name=""/>
        <dsp:cNvSpPr/>
      </dsp:nvSpPr>
      <dsp:spPr>
        <a:xfrm>
          <a:off x="12794427" y="4310434"/>
          <a:ext cx="677794" cy="2207826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79ABCC9-B2CD-433F-B29B-385BBDA516D8}">
      <dsp:nvSpPr>
        <dsp:cNvPr id="0" name=""/>
        <dsp:cNvSpPr/>
      </dsp:nvSpPr>
      <dsp:spPr>
        <a:xfrm>
          <a:off x="12830677" y="4344872"/>
          <a:ext cx="677794" cy="220782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ayuda a extraer la informacion  de una celda segun el numero que determinemos de la celda</a:t>
          </a:r>
        </a:p>
      </dsp:txBody>
      <dsp:txXfrm>
        <a:off x="12850529" y="4364724"/>
        <a:ext cx="638090" cy="2168122"/>
      </dsp:txXfrm>
    </dsp:sp>
    <dsp:sp modelId="{F3EBE042-F56B-4D98-8D08-A2CBAD82647D}">
      <dsp:nvSpPr>
        <dsp:cNvPr id="0" name=""/>
        <dsp:cNvSpPr/>
      </dsp:nvSpPr>
      <dsp:spPr>
        <a:xfrm>
          <a:off x="13882862" y="2804819"/>
          <a:ext cx="472234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BB358E5-735D-4AEB-B0DC-768320610119}">
      <dsp:nvSpPr>
        <dsp:cNvPr id="0" name=""/>
        <dsp:cNvSpPr/>
      </dsp:nvSpPr>
      <dsp:spPr>
        <a:xfrm>
          <a:off x="13919112" y="2839256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FECHA (fecha y hora)</a:t>
          </a:r>
        </a:p>
      </dsp:txBody>
      <dsp:txXfrm>
        <a:off x="13932943" y="2853087"/>
        <a:ext cx="444572" cy="525144"/>
      </dsp:txXfrm>
    </dsp:sp>
    <dsp:sp modelId="{A3930C52-EC88-49C3-A3B0-2E11CE01E7F1}">
      <dsp:nvSpPr>
        <dsp:cNvPr id="0" name=""/>
        <dsp:cNvSpPr/>
      </dsp:nvSpPr>
      <dsp:spPr>
        <a:xfrm>
          <a:off x="13544722" y="4310434"/>
          <a:ext cx="677794" cy="253092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69E947C-B900-40ED-8EDA-840545D88301}">
      <dsp:nvSpPr>
        <dsp:cNvPr id="0" name=""/>
        <dsp:cNvSpPr/>
      </dsp:nvSpPr>
      <dsp:spPr>
        <a:xfrm>
          <a:off x="13580972" y="4344872"/>
          <a:ext cx="677794" cy="253092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genera una fecha de manera ordenada, segun año, mes y dia, facilitando insertar fechas de manera ordenada </a:t>
          </a:r>
        </a:p>
      </dsp:txBody>
      <dsp:txXfrm>
        <a:off x="13600824" y="4364724"/>
        <a:ext cx="638090" cy="2491221"/>
      </dsp:txXfrm>
    </dsp:sp>
    <dsp:sp modelId="{142222EF-17BE-4BD1-8AE4-B075790E9ED9}">
      <dsp:nvSpPr>
        <dsp:cNvPr id="0" name=""/>
        <dsp:cNvSpPr/>
      </dsp:nvSpPr>
      <dsp:spPr>
        <a:xfrm>
          <a:off x="14633157" y="2804819"/>
          <a:ext cx="472234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304873D-23D7-4B5F-8EBF-A2C0967A1D7C}">
      <dsp:nvSpPr>
        <dsp:cNvPr id="0" name=""/>
        <dsp:cNvSpPr/>
      </dsp:nvSpPr>
      <dsp:spPr>
        <a:xfrm>
          <a:off x="14669407" y="2839256"/>
          <a:ext cx="472234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HOY (fecha y hora)</a:t>
          </a:r>
        </a:p>
      </dsp:txBody>
      <dsp:txXfrm>
        <a:off x="14683238" y="2853087"/>
        <a:ext cx="444572" cy="525144"/>
      </dsp:txXfrm>
    </dsp:sp>
    <dsp:sp modelId="{31DAA3B0-283F-42B3-BC98-C83AC4ECB821}">
      <dsp:nvSpPr>
        <dsp:cNvPr id="0" name=""/>
        <dsp:cNvSpPr/>
      </dsp:nvSpPr>
      <dsp:spPr>
        <a:xfrm>
          <a:off x="14295017" y="4310434"/>
          <a:ext cx="677794" cy="116767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B2D9562-ACC8-4803-BAC7-B4C7647B7E72}">
      <dsp:nvSpPr>
        <dsp:cNvPr id="0" name=""/>
        <dsp:cNvSpPr/>
      </dsp:nvSpPr>
      <dsp:spPr>
        <a:xfrm>
          <a:off x="14331267" y="4344872"/>
          <a:ext cx="677794" cy="116767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genera el dia actual, y se actualiza constantemente</a:t>
          </a:r>
        </a:p>
      </dsp:txBody>
      <dsp:txXfrm>
        <a:off x="14351119" y="4364724"/>
        <a:ext cx="638090" cy="1127971"/>
      </dsp:txXfrm>
    </dsp:sp>
    <dsp:sp modelId="{188E37A9-6516-497B-B7BD-19C555DB4819}">
      <dsp:nvSpPr>
        <dsp:cNvPr id="0" name=""/>
        <dsp:cNvSpPr/>
      </dsp:nvSpPr>
      <dsp:spPr>
        <a:xfrm>
          <a:off x="15327574" y="2804819"/>
          <a:ext cx="583989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EF6F5FF-E6F2-4A9C-8A5E-C862B250F888}">
      <dsp:nvSpPr>
        <dsp:cNvPr id="0" name=""/>
        <dsp:cNvSpPr/>
      </dsp:nvSpPr>
      <dsp:spPr>
        <a:xfrm>
          <a:off x="15363825" y="2839256"/>
          <a:ext cx="583989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LARGO (texto)</a:t>
          </a:r>
        </a:p>
      </dsp:txBody>
      <dsp:txXfrm>
        <a:off x="15380016" y="2855447"/>
        <a:ext cx="551607" cy="520424"/>
      </dsp:txXfrm>
    </dsp:sp>
    <dsp:sp modelId="{FE9D9860-B652-4D88-A4F3-1122C2DD7398}">
      <dsp:nvSpPr>
        <dsp:cNvPr id="0" name=""/>
        <dsp:cNvSpPr/>
      </dsp:nvSpPr>
      <dsp:spPr>
        <a:xfrm>
          <a:off x="15045312" y="4310434"/>
          <a:ext cx="677794" cy="116767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7009C1A-D76D-45DB-A161-1DB39810F482}">
      <dsp:nvSpPr>
        <dsp:cNvPr id="0" name=""/>
        <dsp:cNvSpPr/>
      </dsp:nvSpPr>
      <dsp:spPr>
        <a:xfrm>
          <a:off x="15081562" y="4344872"/>
          <a:ext cx="677794" cy="116767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Cuenta la logitud de valores en una celda</a:t>
          </a:r>
        </a:p>
      </dsp:txBody>
      <dsp:txXfrm>
        <a:off x="15101414" y="4364724"/>
        <a:ext cx="638090" cy="1127971"/>
      </dsp:txXfrm>
    </dsp:sp>
    <dsp:sp modelId="{984E0BF3-16AE-420C-AD96-F2A3F96F4F48}">
      <dsp:nvSpPr>
        <dsp:cNvPr id="0" name=""/>
        <dsp:cNvSpPr/>
      </dsp:nvSpPr>
      <dsp:spPr>
        <a:xfrm>
          <a:off x="16011979" y="2804819"/>
          <a:ext cx="658620" cy="552806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E1FAF6F-A881-4A05-A6B1-179FE3EA1CA0}">
      <dsp:nvSpPr>
        <dsp:cNvPr id="0" name=""/>
        <dsp:cNvSpPr/>
      </dsp:nvSpPr>
      <dsp:spPr>
        <a:xfrm>
          <a:off x="16048229" y="2839256"/>
          <a:ext cx="658620" cy="55280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 w="12700">
                <a:prstDash val="solid"/>
              </a:ln>
              <a:effectLst/>
            </a:rPr>
            <a:t>PROMEDIO.SI (matematicas)</a:t>
          </a:r>
        </a:p>
      </dsp:txBody>
      <dsp:txXfrm>
        <a:off x="16064420" y="2855447"/>
        <a:ext cx="626238" cy="520424"/>
      </dsp:txXfrm>
    </dsp:sp>
    <dsp:sp modelId="{1110A624-5199-4D04-AA72-25C8CB990CDF}">
      <dsp:nvSpPr>
        <dsp:cNvPr id="0" name=""/>
        <dsp:cNvSpPr/>
      </dsp:nvSpPr>
      <dsp:spPr>
        <a:xfrm>
          <a:off x="15754026" y="4310434"/>
          <a:ext cx="677794" cy="1167675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35B8D17-F720-466E-B031-ECC731C0759F}">
      <dsp:nvSpPr>
        <dsp:cNvPr id="0" name=""/>
        <dsp:cNvSpPr/>
      </dsp:nvSpPr>
      <dsp:spPr>
        <a:xfrm>
          <a:off x="15790276" y="4344872"/>
          <a:ext cx="677794" cy="116767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9050" cap="rnd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/>
        </a:scene3d>
        <a:sp3d>
          <a:bevelT/>
        </a:sp3d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900" b="1" kern="1200" cap="none" spc="0">
              <a:ln/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Nos genera el promedio analizando si cumple una caracteristica especifica </a:t>
          </a:r>
        </a:p>
      </dsp:txBody>
      <dsp:txXfrm>
        <a:off x="15810128" y="4364724"/>
        <a:ext cx="638090" cy="112797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2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0</xdr:row>
      <xdr:rowOff>0</xdr:rowOff>
    </xdr:from>
    <xdr:to>
      <xdr:col>11</xdr:col>
      <xdr:colOff>323851</xdr:colOff>
      <xdr:row>7</xdr:row>
      <xdr:rowOff>85726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0"/>
          <a:ext cx="1666876" cy="166687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190500</xdr:rowOff>
    </xdr:from>
    <xdr:to>
      <xdr:col>1</xdr:col>
      <xdr:colOff>647700</xdr:colOff>
      <xdr:row>6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0500"/>
          <a:ext cx="1257300" cy="1257300"/>
        </a:xfrm>
        <a:prstGeom prst="rect">
          <a:avLst/>
        </a:prstGeom>
        <a:solidFill>
          <a:srgbClr val="FFFFFF">
            <a:shade val="85000"/>
          </a:srgbClr>
        </a:solidFill>
        <a:ln w="190500" cap="sq">
          <a:solidFill>
            <a:srgbClr val="FFFFFF"/>
          </a:solidFill>
          <a:miter lim="800000"/>
        </a:ln>
        <a:effectLst>
          <a:outerShdw blurRad="65000" dist="50800" dir="12900000" kx="195000" ky="145000" algn="tl" rotWithShape="0">
            <a:srgbClr val="000000">
              <a:alpha val="30000"/>
            </a:srgbClr>
          </a:outerShdw>
        </a:effectLst>
        <a:scene3d>
          <a:camera prst="orthographicFront">
            <a:rot lat="0" lon="0" rev="360000"/>
          </a:camera>
          <a:lightRig rig="twoPt" dir="t">
            <a:rot lat="0" lon="0" rev="7200000"/>
          </a:lightRig>
        </a:scene3d>
        <a:sp3d contourW="12700">
          <a:bevelT w="25400" h="19050"/>
          <a:contourClr>
            <a:srgbClr val="969696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0</xdr:rowOff>
    </xdr:from>
    <xdr:to>
      <xdr:col>10</xdr:col>
      <xdr:colOff>438148</xdr:colOff>
      <xdr:row>24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38100</xdr:rowOff>
    </xdr:from>
    <xdr:to>
      <xdr:col>13</xdr:col>
      <xdr:colOff>828676</xdr:colOff>
      <xdr:row>7</xdr:row>
      <xdr:rowOff>142876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0850" y="266700"/>
          <a:ext cx="1666876" cy="1666876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36195" dist="12700" dir="11400000" algn="tl" rotWithShape="0">
            <a:srgbClr val="000000">
              <a:alpha val="33000"/>
            </a:srgbClr>
          </a:outerShdw>
        </a:effectLst>
        <a:scene3d>
          <a:camera prst="perspectiveContrastingLeftFacing">
            <a:rot lat="540000" lon="2100000" rev="0"/>
          </a:camera>
          <a:lightRig rig="soft" dir="t"/>
        </a:scene3d>
        <a:sp3d contourW="12700" prstMaterial="matte">
          <a:bevelT w="63500" h="50800"/>
          <a:contourClr>
            <a:srgbClr val="C0C0C0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1047750</xdr:colOff>
      <xdr:row>0</xdr:row>
      <xdr:rowOff>114300</xdr:rowOff>
    </xdr:from>
    <xdr:to>
      <xdr:col>3</xdr:col>
      <xdr:colOff>2400300</xdr:colOff>
      <xdr:row>2</xdr:row>
      <xdr:rowOff>152400</xdr:rowOff>
    </xdr:to>
    <xdr:sp macro="[0]!Macro3" textlink="">
      <xdr:nvSpPr>
        <xdr:cNvPr id="2" name="Terminador 1"/>
        <xdr:cNvSpPr/>
      </xdr:nvSpPr>
      <xdr:spPr>
        <a:xfrm>
          <a:off x="5962650" y="114300"/>
          <a:ext cx="1352550" cy="419100"/>
        </a:xfrm>
        <a:prstGeom prst="flowChartTerminator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>
          <a:sp3d extrusionH="57150">
            <a:bevelT w="38100" h="38100"/>
          </a:sp3d>
        </a:bodyPr>
        <a:lstStyle/>
        <a:p>
          <a:pPr algn="ctr"/>
          <a:r>
            <a:rPr lang="es-MX" sz="1400" b="1">
              <a:ln>
                <a:solidFill>
                  <a:schemeClr val="bg1"/>
                </a:solidFill>
              </a:ln>
              <a:solidFill>
                <a:srgbClr val="00B050"/>
              </a:solidFill>
              <a:effectLst>
                <a:glow rad="101600">
                  <a:schemeClr val="accent1">
                    <a:satMod val="175000"/>
                    <a:alpha val="40000"/>
                  </a:schemeClr>
                </a:glow>
              </a:effectLst>
              <a:latin typeface="Adobe Devanagari" panose="02040503050201020203" pitchFamily="18" charset="0"/>
              <a:cs typeface="Adobe Devanagari" panose="02040503050201020203" pitchFamily="18" charset="0"/>
            </a:rPr>
            <a:t>GUARDAR</a:t>
          </a:r>
          <a:endParaRPr lang="es-MX" sz="1100" b="1">
            <a:ln>
              <a:solidFill>
                <a:schemeClr val="bg1"/>
              </a:solidFill>
            </a:ln>
            <a:solidFill>
              <a:srgbClr val="00B050"/>
            </a:solidFill>
            <a:effectLst>
              <a:glow rad="101600">
                <a:schemeClr val="accent1">
                  <a:satMod val="175000"/>
                  <a:alpha val="40000"/>
                </a:schemeClr>
              </a:glow>
            </a:effectLst>
            <a:latin typeface="Adobe Devanagari" panose="02040503050201020203" pitchFamily="18" charset="0"/>
            <a:cs typeface="Adobe Devanagari" panose="02040503050201020203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3</xdr:row>
      <xdr:rowOff>66675</xdr:rowOff>
    </xdr:from>
    <xdr:to>
      <xdr:col>20</xdr:col>
      <xdr:colOff>704850</xdr:colOff>
      <xdr:row>42</xdr:row>
      <xdr:rowOff>9525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10</xdr:col>
      <xdr:colOff>161924</xdr:colOff>
      <xdr:row>0</xdr:row>
      <xdr:rowOff>66674</xdr:rowOff>
    </xdr:from>
    <xdr:to>
      <xdr:col>11</xdr:col>
      <xdr:colOff>800099</xdr:colOff>
      <xdr:row>7</xdr:row>
      <xdr:rowOff>9524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4" y="66674"/>
          <a:ext cx="1476375" cy="147637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380999</xdr:colOff>
      <xdr:row>22</xdr:row>
      <xdr:rowOff>200024</xdr:rowOff>
    </xdr:from>
    <xdr:to>
      <xdr:col>14</xdr:col>
      <xdr:colOff>161924</xdr:colOff>
      <xdr:row>28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9474" y="5495924"/>
          <a:ext cx="1457325" cy="1457325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lake" refreshedDate="44233.585394097223" createdVersion="6" refreshedVersion="6" minRefreshableVersion="3" recordCount="36">
  <cacheSource type="worksheet">
    <worksheetSource ref="A5:H41" sheet="Encuesta"/>
  </cacheSource>
  <cacheFields count="8">
    <cacheField name="nombre " numFmtId="0">
      <sharedItems containsBlank="1"/>
    </cacheField>
    <cacheField name="sexo" numFmtId="0">
      <sharedItems containsBlank="1" count="3">
        <s v="Hombre"/>
        <s v="Mujer"/>
        <m/>
      </sharedItems>
    </cacheField>
    <cacheField name="edad" numFmtId="0">
      <sharedItems containsString="0" containsBlank="1" containsNumber="1" containsInteger="1" minValue="6" maxValue="96" count="27">
        <n v="34"/>
        <n v="23"/>
        <n v="58"/>
        <n v="32"/>
        <n v="21"/>
        <n v="30"/>
        <n v="31"/>
        <n v="57"/>
        <n v="67"/>
        <n v="8"/>
        <n v="12"/>
        <n v="20"/>
        <n v="6"/>
        <n v="65"/>
        <n v="96"/>
        <n v="19"/>
        <n v="25"/>
        <n v="54"/>
        <n v="28"/>
        <n v="52"/>
        <n v="62"/>
        <n v="43"/>
        <n v="53"/>
        <n v="22"/>
        <n v="26"/>
        <n v="45"/>
        <m/>
      </sharedItems>
    </cacheField>
    <cacheField name="mejor" numFmtId="0">
      <sharedItems containsBlank="1" count="17">
        <s v="VIDA"/>
        <s v="FAMILIA"/>
        <s v="CASA"/>
        <s v="NEGOCIO"/>
        <s v="APRENDER"/>
        <s v="TRABAJO"/>
        <s v="JUGAR"/>
        <s v="PINTAR"/>
        <s v="CONOCER PERSONAS"/>
        <s v="LEER"/>
        <s v="PASEAR"/>
        <s v="DESCANSAR"/>
        <s v="TIEMPO PARA MI"/>
        <s v="TRABAJO "/>
        <s v="COMER"/>
        <s v="COMPRAR CASA"/>
        <m/>
      </sharedItems>
    </cacheField>
    <cacheField name="peor" numFmtId="0">
      <sharedItems containsBlank="1" count="15">
        <s v="MUERTE"/>
        <s v="ENFERMEDAD"/>
        <s v="TRISTEZA"/>
        <s v="Nada"/>
        <s v="NO SALIR"/>
        <s v="NO TRABAJAR"/>
        <s v="NO TOMAR FOTOS"/>
        <s v="disminucion de sueldo"/>
        <s v="CUIDADO DE SALUD"/>
        <s v="SIN DINERO"/>
        <s v="CRISIS"/>
        <s v="NO PASEAR"/>
        <s v="NO VIAJAR"/>
        <s v="NO ESCUELA"/>
        <m/>
      </sharedItems>
    </cacheField>
    <cacheField name="que hice de nuevo" numFmtId="0">
      <sharedItems containsBlank="1" count="24">
        <s v="COCINAR"/>
        <s v="PROYECTOS"/>
        <s v="NO TOMAR"/>
        <s v="BORDAR"/>
        <s v="TRABAJO"/>
        <s v="SUPERACION"/>
        <s v="VIAJES"/>
        <s v="APRENDER JUEGOS"/>
        <s v="JUGAR"/>
        <s v="VER VIDEOS"/>
        <s v="FAMILIA"/>
        <s v="DECORAR CUARTO"/>
        <s v="TRABAJAR"/>
        <s v="VENDER"/>
        <s v="CLASES"/>
        <s v="SOCIALIZAR"/>
        <s v="EJERCICIO"/>
        <s v="LEER"/>
        <s v="SALUD"/>
        <s v="SALIR"/>
        <s v="GYM"/>
        <s v="APRENDER A MANEJAR"/>
        <s v="VIDEOJUEGOS"/>
        <m/>
      </sharedItems>
    </cacheField>
    <cacheField name="que extraño" numFmtId="0">
      <sharedItems containsBlank="1" count="13">
        <s v="DEPORTE"/>
        <s v="PASEAR"/>
        <s v="VISITA"/>
        <s v="VIAJAR"/>
        <s v="ESCUELA"/>
        <s v="CINE"/>
        <s v="PARQUE"/>
        <s v="GYM"/>
        <s v="TRABAJO"/>
        <s v="FAMILIA"/>
        <s v="FIESTA"/>
        <s v="COMER"/>
        <m/>
      </sharedItems>
    </cacheField>
    <cacheField name="Rango edad" numFmtId="0">
      <sharedItems containsBlank="1" count="3">
        <s v="ADULTO"/>
        <s v="INFANT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s v="eduardo escalante"/>
    <x v="0"/>
    <x v="0"/>
    <x v="0"/>
    <x v="0"/>
    <x v="0"/>
    <x v="0"/>
    <x v="0"/>
  </r>
  <r>
    <s v="yesica velasco"/>
    <x v="1"/>
    <x v="1"/>
    <x v="1"/>
    <x v="0"/>
    <x v="1"/>
    <x v="1"/>
    <x v="0"/>
  </r>
  <r>
    <s v="oscar molina"/>
    <x v="0"/>
    <x v="1"/>
    <x v="2"/>
    <x v="1"/>
    <x v="2"/>
    <x v="1"/>
    <x v="0"/>
  </r>
  <r>
    <s v="noemi velazco"/>
    <x v="1"/>
    <x v="2"/>
    <x v="3"/>
    <x v="0"/>
    <x v="3"/>
    <x v="2"/>
    <x v="0"/>
  </r>
  <r>
    <s v="cristobal ruiz "/>
    <x v="0"/>
    <x v="3"/>
    <x v="0"/>
    <x v="2"/>
    <x v="1"/>
    <x v="1"/>
    <x v="0"/>
  </r>
  <r>
    <s v="celeste diaz"/>
    <x v="1"/>
    <x v="4"/>
    <x v="4"/>
    <x v="0"/>
    <x v="4"/>
    <x v="1"/>
    <x v="0"/>
  </r>
  <r>
    <s v="eliseo ruiz "/>
    <x v="0"/>
    <x v="5"/>
    <x v="5"/>
    <x v="2"/>
    <x v="5"/>
    <x v="2"/>
    <x v="0"/>
  </r>
  <r>
    <s v="francisco orantes"/>
    <x v="0"/>
    <x v="6"/>
    <x v="5"/>
    <x v="0"/>
    <x v="6"/>
    <x v="2"/>
    <x v="0"/>
  </r>
  <r>
    <s v="Verónica G."/>
    <x v="1"/>
    <x v="7"/>
    <x v="1"/>
    <x v="3"/>
    <x v="7"/>
    <x v="3"/>
    <x v="0"/>
  </r>
  <r>
    <s v="Jorge M."/>
    <x v="0"/>
    <x v="8"/>
    <x v="1"/>
    <x v="3"/>
    <x v="8"/>
    <x v="1"/>
    <x v="0"/>
  </r>
  <r>
    <s v="Dana"/>
    <x v="1"/>
    <x v="5"/>
    <x v="1"/>
    <x v="3"/>
    <x v="0"/>
    <x v="1"/>
    <x v="0"/>
  </r>
  <r>
    <s v="Diego"/>
    <x v="0"/>
    <x v="9"/>
    <x v="1"/>
    <x v="3"/>
    <x v="9"/>
    <x v="4"/>
    <x v="1"/>
  </r>
  <r>
    <s v="Vanesa"/>
    <x v="1"/>
    <x v="10"/>
    <x v="2"/>
    <x v="3"/>
    <x v="9"/>
    <x v="5"/>
    <x v="1"/>
  </r>
  <r>
    <s v="Alejandra"/>
    <x v="1"/>
    <x v="11"/>
    <x v="1"/>
    <x v="3"/>
    <x v="9"/>
    <x v="5"/>
    <x v="0"/>
  </r>
  <r>
    <s v="Sofía"/>
    <x v="1"/>
    <x v="12"/>
    <x v="6"/>
    <x v="3"/>
    <x v="8"/>
    <x v="6"/>
    <x v="1"/>
  </r>
  <r>
    <s v="josue Pérez "/>
    <x v="0"/>
    <x v="13"/>
    <x v="1"/>
    <x v="4"/>
    <x v="10"/>
    <x v="7"/>
    <x v="0"/>
  </r>
  <r>
    <s v="julio cameras"/>
    <x v="0"/>
    <x v="10"/>
    <x v="4"/>
    <x v="5"/>
    <x v="8"/>
    <x v="5"/>
    <x v="1"/>
  </r>
  <r>
    <s v="flor Pérez "/>
    <x v="1"/>
    <x v="0"/>
    <x v="7"/>
    <x v="6"/>
    <x v="11"/>
    <x v="1"/>
    <x v="0"/>
  </r>
  <r>
    <s v="brayan courtois"/>
    <x v="0"/>
    <x v="14"/>
    <x v="1"/>
    <x v="5"/>
    <x v="8"/>
    <x v="8"/>
    <x v="0"/>
  </r>
  <r>
    <s v="esmeralda diaz"/>
    <x v="1"/>
    <x v="15"/>
    <x v="8"/>
    <x v="0"/>
    <x v="12"/>
    <x v="9"/>
    <x v="0"/>
  </r>
  <r>
    <s v="judith diaz"/>
    <x v="1"/>
    <x v="16"/>
    <x v="9"/>
    <x v="0"/>
    <x v="13"/>
    <x v="9"/>
    <x v="0"/>
  </r>
  <r>
    <s v="jeanet lopez"/>
    <x v="1"/>
    <x v="17"/>
    <x v="1"/>
    <x v="5"/>
    <x v="14"/>
    <x v="1"/>
    <x v="0"/>
  </r>
  <r>
    <s v="Pilar de arcia"/>
    <x v="1"/>
    <x v="18"/>
    <x v="1"/>
    <x v="5"/>
    <x v="15"/>
    <x v="10"/>
    <x v="0"/>
  </r>
  <r>
    <s v="Nicolasa de arcia"/>
    <x v="1"/>
    <x v="19"/>
    <x v="10"/>
    <x v="7"/>
    <x v="16"/>
    <x v="2"/>
    <x v="0"/>
  </r>
  <r>
    <s v="Horacio trujillo"/>
    <x v="0"/>
    <x v="20"/>
    <x v="11"/>
    <x v="7"/>
    <x v="17"/>
    <x v="1"/>
    <x v="0"/>
  </r>
  <r>
    <s v="carlos perez "/>
    <x v="0"/>
    <x v="18"/>
    <x v="5"/>
    <x v="8"/>
    <x v="4"/>
    <x v="1"/>
    <x v="0"/>
  </r>
  <r>
    <s v="lupita martinez"/>
    <x v="1"/>
    <x v="21"/>
    <x v="1"/>
    <x v="9"/>
    <x v="0"/>
    <x v="1"/>
    <x v="0"/>
  </r>
  <r>
    <s v="hugo molina"/>
    <x v="0"/>
    <x v="22"/>
    <x v="1"/>
    <x v="0"/>
    <x v="18"/>
    <x v="9"/>
    <x v="0"/>
  </r>
  <r>
    <s v="Fabiola Garcia"/>
    <x v="1"/>
    <x v="4"/>
    <x v="12"/>
    <x v="10"/>
    <x v="19"/>
    <x v="9"/>
    <x v="0"/>
  </r>
  <r>
    <s v="Daniela Rios"/>
    <x v="1"/>
    <x v="11"/>
    <x v="13"/>
    <x v="11"/>
    <x v="20"/>
    <x v="9"/>
    <x v="0"/>
  </r>
  <r>
    <s v="Carmen Lopez "/>
    <x v="1"/>
    <x v="23"/>
    <x v="1"/>
    <x v="11"/>
    <x v="17"/>
    <x v="8"/>
    <x v="0"/>
  </r>
  <r>
    <s v="Yensi Rodriguez "/>
    <x v="1"/>
    <x v="24"/>
    <x v="14"/>
    <x v="12"/>
    <x v="0"/>
    <x v="9"/>
    <x v="0"/>
  </r>
  <r>
    <s v="Laura Cruz"/>
    <x v="1"/>
    <x v="1"/>
    <x v="15"/>
    <x v="11"/>
    <x v="9"/>
    <x v="11"/>
    <x v="0"/>
  </r>
  <r>
    <s v="Ana Vazquez"/>
    <x v="1"/>
    <x v="25"/>
    <x v="2"/>
    <x v="5"/>
    <x v="21"/>
    <x v="8"/>
    <x v="0"/>
  </r>
  <r>
    <s v="Mary Aguilar"/>
    <x v="1"/>
    <x v="15"/>
    <x v="8"/>
    <x v="13"/>
    <x v="22"/>
    <x v="4"/>
    <x v="0"/>
  </r>
  <r>
    <m/>
    <x v="2"/>
    <x v="26"/>
    <x v="16"/>
    <x v="14"/>
    <x v="23"/>
    <x v="1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8">
  <location ref="A3:B18" firstHeaderRow="1" firstDataRow="1" firstDataCol="1"/>
  <pivotFields count="8">
    <pivotField showAll="0"/>
    <pivotField multipleItemSelectionAllowed="1" showAll="0">
      <items count="4">
        <item h="1" x="0"/>
        <item x="1"/>
        <item h="1" x="2"/>
        <item t="default"/>
      </items>
    </pivotField>
    <pivotField showAll="0">
      <items count="28">
        <item x="12"/>
        <item x="9"/>
        <item x="10"/>
        <item x="15"/>
        <item x="11"/>
        <item x="4"/>
        <item x="23"/>
        <item x="1"/>
        <item x="16"/>
        <item x="24"/>
        <item x="18"/>
        <item x="5"/>
        <item x="6"/>
        <item x="3"/>
        <item x="0"/>
        <item x="21"/>
        <item x="25"/>
        <item x="19"/>
        <item x="22"/>
        <item x="17"/>
        <item x="7"/>
        <item x="2"/>
        <item x="20"/>
        <item x="13"/>
        <item x="8"/>
        <item x="14"/>
        <item x="26"/>
        <item t="default"/>
      </items>
    </pivotField>
    <pivotField showAll="0">
      <items count="18">
        <item x="4"/>
        <item x="2"/>
        <item x="14"/>
        <item x="15"/>
        <item x="8"/>
        <item x="11"/>
        <item x="1"/>
        <item x="6"/>
        <item x="9"/>
        <item x="3"/>
        <item x="10"/>
        <item x="7"/>
        <item x="12"/>
        <item x="5"/>
        <item x="13"/>
        <item x="0"/>
        <item x="16"/>
        <item t="default"/>
      </items>
    </pivotField>
    <pivotField axis="axisRow" dataField="1" multipleItemSelectionAllowed="1" showAll="0">
      <items count="16">
        <item x="10"/>
        <item x="8"/>
        <item x="7"/>
        <item x="1"/>
        <item x="0"/>
        <item x="3"/>
        <item x="13"/>
        <item x="11"/>
        <item x="4"/>
        <item x="6"/>
        <item x="5"/>
        <item x="12"/>
        <item x="9"/>
        <item x="2"/>
        <item h="1" x="14"/>
        <item t="default"/>
      </items>
    </pivotField>
    <pivotField showAll="0" sortType="ascending">
      <items count="25">
        <item h="1" x="21"/>
        <item h="1" x="7"/>
        <item h="1" x="3"/>
        <item h="1" x="14"/>
        <item h="1" x="0"/>
        <item h="1" x="11"/>
        <item h="1" x="16"/>
        <item h="1" x="10"/>
        <item h="1" x="20"/>
        <item x="8"/>
        <item h="1" x="17"/>
        <item h="1" x="2"/>
        <item h="1" x="1"/>
        <item h="1" x="19"/>
        <item h="1" x="18"/>
        <item h="1" x="15"/>
        <item h="1" x="5"/>
        <item h="1" x="12"/>
        <item h="1" x="4"/>
        <item h="1" x="13"/>
        <item h="1" x="9"/>
        <item h="1" x="6"/>
        <item h="1" x="22"/>
        <item h="1" x="23"/>
        <item t="default"/>
      </items>
    </pivotField>
    <pivotField showAll="0">
      <items count="14">
        <item x="5"/>
        <item x="11"/>
        <item x="0"/>
        <item x="4"/>
        <item x="9"/>
        <item x="10"/>
        <item x="7"/>
        <item x="6"/>
        <item x="1"/>
        <item x="8"/>
        <item x="3"/>
        <item x="2"/>
        <item h="1" x="12"/>
        <item t="default"/>
      </items>
    </pivotField>
    <pivotField showAll="0">
      <items count="4">
        <item x="0"/>
        <item h="1" x="1"/>
        <item h="1" x="2"/>
        <item t="default"/>
      </items>
    </pivotField>
  </pivotFields>
  <rowFields count="1">
    <field x="4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Cuenta de peor" fld="4" subtotal="count" baseField="0" baseItem="0"/>
  </dataFields>
  <chartFormats count="15">
    <chartFormat chart="4" format="6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68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4" format="69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4" format="70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4" format="7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4" format="72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4" format="73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4" format="74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4" format="75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4" format="76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4" format="77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4" format="78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4" format="79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4" format="80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  <chartFormat chart="4" format="81">
      <pivotArea type="data" outline="0" fieldPosition="0">
        <references count="2">
          <reference field="4294967294" count="1" selected="0">
            <x v="0"/>
          </reference>
          <reference field="4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Faceta">
  <a:themeElements>
    <a:clrScheme name="Fac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a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a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vi@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Y42"/>
  <sheetViews>
    <sheetView workbookViewId="0">
      <selection activeCell="A2" sqref="A2:E2"/>
    </sheetView>
  </sheetViews>
  <sheetFormatPr baseColWidth="10" defaultRowHeight="16.5" x14ac:dyDescent="0.3"/>
  <cols>
    <col min="1" max="1" width="15.375" customWidth="1"/>
    <col min="2" max="2" width="20.25" customWidth="1"/>
    <col min="3" max="3" width="12.625" customWidth="1"/>
    <col min="4" max="4" width="12.375" bestFit="1" customWidth="1"/>
    <col min="5" max="5" width="11.75" customWidth="1"/>
    <col min="9" max="9" width="11.75" customWidth="1"/>
  </cols>
  <sheetData>
    <row r="1" spans="1:2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x14ac:dyDescent="0.45">
      <c r="A2" s="7" t="s">
        <v>14</v>
      </c>
      <c r="B2" s="45" t="s">
        <v>15</v>
      </c>
      <c r="C2" s="46"/>
      <c r="D2" s="46"/>
      <c r="E2" s="4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.75" x14ac:dyDescent="0.45">
      <c r="A3" s="7" t="s">
        <v>16</v>
      </c>
      <c r="B3" s="44" t="s">
        <v>17</v>
      </c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.75" x14ac:dyDescent="0.45">
      <c r="A4" s="7" t="s">
        <v>18</v>
      </c>
      <c r="B4" s="44" t="s">
        <v>26</v>
      </c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8.75" x14ac:dyDescent="0.3">
      <c r="A6" s="1"/>
      <c r="B6" s="1"/>
      <c r="C6" s="1"/>
      <c r="D6" s="1"/>
      <c r="E6" s="43" t="s">
        <v>4</v>
      </c>
      <c r="F6" s="43"/>
      <c r="G6" s="43"/>
      <c r="H6" s="4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">
      <c r="A7" s="3" t="s">
        <v>0</v>
      </c>
      <c r="B7" s="3" t="s">
        <v>1</v>
      </c>
      <c r="C7" s="3" t="s">
        <v>2</v>
      </c>
      <c r="D7" s="3" t="s">
        <v>3</v>
      </c>
      <c r="E7" s="3" t="s">
        <v>5</v>
      </c>
      <c r="F7" s="3" t="s">
        <v>6</v>
      </c>
      <c r="G7" s="3" t="s">
        <v>13</v>
      </c>
      <c r="H7" s="3" t="s">
        <v>7</v>
      </c>
      <c r="I7" s="6" t="s">
        <v>20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3">
      <c r="A8" s="8" t="s">
        <v>10</v>
      </c>
      <c r="B8" s="8" t="s">
        <v>11</v>
      </c>
      <c r="C8" s="2">
        <v>34</v>
      </c>
      <c r="D8" s="2">
        <v>9671025850</v>
      </c>
      <c r="E8" s="2">
        <v>75</v>
      </c>
      <c r="F8" s="2">
        <v>600</v>
      </c>
      <c r="G8" s="2">
        <v>1500</v>
      </c>
      <c r="H8" s="2">
        <v>200</v>
      </c>
      <c r="I8" s="4">
        <f>SUM(E8:H8)</f>
        <v>2375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3">
      <c r="A9" s="8" t="s">
        <v>8</v>
      </c>
      <c r="B9" s="8" t="s">
        <v>9</v>
      </c>
      <c r="C9" s="2">
        <v>24</v>
      </c>
      <c r="D9" s="2">
        <v>9672310974</v>
      </c>
      <c r="E9" s="2">
        <v>60</v>
      </c>
      <c r="F9" s="2">
        <v>480</v>
      </c>
      <c r="G9" s="2">
        <v>650</v>
      </c>
      <c r="H9" s="2">
        <v>380</v>
      </c>
      <c r="I9" s="4">
        <f>E9+F9+G9+H9</f>
        <v>1570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3">
      <c r="A10" s="8" t="s">
        <v>21</v>
      </c>
      <c r="B10" s="8" t="s">
        <v>32</v>
      </c>
      <c r="C10" s="2">
        <v>19</v>
      </c>
      <c r="D10" s="2">
        <v>9671391648</v>
      </c>
      <c r="E10" s="2">
        <v>100</v>
      </c>
      <c r="F10" s="2">
        <v>450</v>
      </c>
      <c r="G10" s="2">
        <v>600</v>
      </c>
      <c r="H10" s="2">
        <v>600</v>
      </c>
      <c r="I10" s="4">
        <f t="shared" ref="I10:I15" si="0">SUM(E10:H10)</f>
        <v>1750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3">
      <c r="A11" s="8" t="s">
        <v>22</v>
      </c>
      <c r="B11" s="8" t="s">
        <v>27</v>
      </c>
      <c r="C11" s="2">
        <v>25</v>
      </c>
      <c r="D11" s="2">
        <v>9612368823</v>
      </c>
      <c r="E11" s="2">
        <v>100</v>
      </c>
      <c r="F11" s="2">
        <v>500</v>
      </c>
      <c r="G11" s="2">
        <v>500</v>
      </c>
      <c r="H11" s="2">
        <v>390</v>
      </c>
      <c r="I11" s="4">
        <f t="shared" si="0"/>
        <v>1490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3">
      <c r="A12" s="8" t="s">
        <v>23</v>
      </c>
      <c r="B12" s="8" t="s">
        <v>28</v>
      </c>
      <c r="C12" s="2">
        <v>19</v>
      </c>
      <c r="D12" s="2">
        <v>9676830675</v>
      </c>
      <c r="E12" s="2">
        <v>50</v>
      </c>
      <c r="F12" s="2">
        <v>460</v>
      </c>
      <c r="G12" s="2">
        <v>600</v>
      </c>
      <c r="H12" s="2">
        <v>190</v>
      </c>
      <c r="I12" s="4">
        <f t="shared" si="0"/>
        <v>1300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3">
      <c r="A13" s="8" t="s">
        <v>24</v>
      </c>
      <c r="B13" s="8" t="s">
        <v>29</v>
      </c>
      <c r="C13" s="2">
        <v>21</v>
      </c>
      <c r="D13" s="2">
        <v>9676797461</v>
      </c>
      <c r="E13" s="2">
        <v>80</v>
      </c>
      <c r="F13" s="2">
        <v>420</v>
      </c>
      <c r="G13" s="2">
        <v>300</v>
      </c>
      <c r="H13" s="2">
        <v>300</v>
      </c>
      <c r="I13" s="4">
        <f t="shared" si="0"/>
        <v>1100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3">
      <c r="A14" s="8" t="s">
        <v>25</v>
      </c>
      <c r="B14" s="8" t="s">
        <v>30</v>
      </c>
      <c r="C14" s="2">
        <v>19</v>
      </c>
      <c r="D14" s="2">
        <v>9921232224</v>
      </c>
      <c r="E14" s="2">
        <v>60</v>
      </c>
      <c r="F14" s="2">
        <v>390</v>
      </c>
      <c r="G14" s="2">
        <v>410</v>
      </c>
      <c r="H14" s="2">
        <v>250</v>
      </c>
      <c r="I14" s="4">
        <f t="shared" si="0"/>
        <v>1110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3">
      <c r="A15" s="8" t="s">
        <v>19</v>
      </c>
      <c r="B15" s="8" t="s">
        <v>31</v>
      </c>
      <c r="C15" s="2">
        <v>19</v>
      </c>
      <c r="D15" s="2">
        <v>9672719641</v>
      </c>
      <c r="E15" s="2">
        <v>50</v>
      </c>
      <c r="F15" s="2">
        <v>300</v>
      </c>
      <c r="G15" s="2">
        <v>500</v>
      </c>
      <c r="H15" s="2">
        <v>400</v>
      </c>
      <c r="I15" s="4">
        <f t="shared" si="0"/>
        <v>1250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3">
      <c r="A16" s="2"/>
      <c r="B16" s="2"/>
      <c r="C16" s="2"/>
      <c r="D16" s="2"/>
      <c r="E16" s="2"/>
      <c r="F16" s="2"/>
      <c r="G16" s="2"/>
      <c r="H16" s="2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3">
      <c r="A17" s="2"/>
      <c r="B17" s="2"/>
      <c r="C17" s="2"/>
      <c r="D17" s="2"/>
      <c r="E17" s="2"/>
      <c r="F17" s="2"/>
      <c r="G17" s="2"/>
      <c r="H17" s="2"/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3">
      <c r="A18" s="2"/>
      <c r="B18" s="2"/>
      <c r="C18" s="2"/>
      <c r="D18" s="2"/>
      <c r="E18" s="2"/>
      <c r="F18" s="2"/>
      <c r="G18" s="2"/>
      <c r="H18" s="2"/>
      <c r="I18" s="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3">
      <c r="A19" s="2"/>
      <c r="B19" s="2"/>
      <c r="C19" s="2"/>
      <c r="D19" s="2"/>
      <c r="E19" s="2"/>
      <c r="F19" s="2"/>
      <c r="G19" s="2"/>
      <c r="H19" s="2"/>
      <c r="I19" s="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3">
      <c r="A20" s="2"/>
      <c r="B20" s="2"/>
      <c r="C20" s="2"/>
      <c r="D20" s="2"/>
      <c r="E20" s="2"/>
      <c r="F20" s="2"/>
      <c r="G20" s="2"/>
      <c r="H20" s="2"/>
      <c r="I20" s="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3">
      <c r="A21" s="2"/>
      <c r="B21" s="2"/>
      <c r="C21" s="2"/>
      <c r="D21" s="2"/>
      <c r="E21" s="2"/>
      <c r="F21" s="2"/>
      <c r="G21" s="2"/>
      <c r="H21" s="2"/>
      <c r="I21" s="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8" x14ac:dyDescent="0.3">
      <c r="A22" s="1"/>
      <c r="B22" s="1"/>
      <c r="C22" s="1"/>
      <c r="D22" s="5" t="s">
        <v>12</v>
      </c>
      <c r="E22" s="4">
        <f>AVERAGE(E8:E15)</f>
        <v>71.875</v>
      </c>
      <c r="F22" s="4">
        <f>AVERAGE(F8:F15)</f>
        <v>450</v>
      </c>
      <c r="G22" s="4">
        <f>AVERAGE(G8:G15)</f>
        <v>632.5</v>
      </c>
      <c r="H22" s="4">
        <f>AVERAGE(H8:H15)</f>
        <v>338.75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4">
    <mergeCell ref="E6:H6"/>
    <mergeCell ref="B3:E3"/>
    <mergeCell ref="B4:E4"/>
    <mergeCell ref="B2:E2"/>
  </mergeCells>
  <hyperlinks>
    <hyperlink ref="G7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O25"/>
  <sheetViews>
    <sheetView topLeftCell="B2" workbookViewId="0">
      <selection activeCell="E2" sqref="E2:I3"/>
    </sheetView>
  </sheetViews>
  <sheetFormatPr baseColWidth="10" defaultRowHeight="16.5" x14ac:dyDescent="0.3"/>
  <cols>
    <col min="2" max="2" width="38" customWidth="1"/>
    <col min="3" max="3" width="25.625" customWidth="1"/>
    <col min="4" max="4" width="14.25" customWidth="1"/>
    <col min="5" max="5" width="28.25" customWidth="1"/>
    <col min="6" max="6" width="33.375" customWidth="1"/>
    <col min="7" max="7" width="28.375" customWidth="1"/>
    <col min="8" max="8" width="12.375" customWidth="1"/>
    <col min="9" max="9" width="17.5" customWidth="1"/>
    <col min="10" max="10" width="12.625" customWidth="1"/>
    <col min="11" max="11" width="8.625" customWidth="1"/>
    <col min="12" max="12" width="9.625" customWidth="1"/>
    <col min="13" max="13" width="5.875" customWidth="1"/>
    <col min="14" max="14" width="4.625" customWidth="1"/>
    <col min="15" max="15" width="5.5" customWidth="1"/>
    <col min="16" max="16" width="5.25" customWidth="1"/>
  </cols>
  <sheetData>
    <row r="1" spans="2:15" ht="18.75" x14ac:dyDescent="0.3">
      <c r="E1" s="16" t="s">
        <v>14</v>
      </c>
      <c r="F1" s="48" t="s">
        <v>15</v>
      </c>
      <c r="G1" s="49"/>
      <c r="H1" s="49"/>
      <c r="I1" s="50"/>
    </row>
    <row r="2" spans="2:15" ht="18" thickBot="1" x14ac:dyDescent="0.35">
      <c r="E2" s="17" t="s">
        <v>16</v>
      </c>
      <c r="F2" s="51" t="s">
        <v>17</v>
      </c>
      <c r="G2" s="51"/>
      <c r="H2" s="51"/>
      <c r="I2" s="51"/>
    </row>
    <row r="3" spans="2:15" ht="18" thickTop="1" x14ac:dyDescent="0.3">
      <c r="E3" s="18" t="s">
        <v>18</v>
      </c>
      <c r="F3" s="52" t="s">
        <v>26</v>
      </c>
      <c r="G3" s="52"/>
      <c r="H3" s="52"/>
      <c r="I3" s="52"/>
    </row>
    <row r="8" spans="2:15" x14ac:dyDescent="0.3">
      <c r="B8" s="9" t="s">
        <v>0</v>
      </c>
      <c r="C8" s="9" t="s">
        <v>33</v>
      </c>
      <c r="D8" s="9" t="s">
        <v>34</v>
      </c>
      <c r="E8" s="9" t="s">
        <v>42</v>
      </c>
      <c r="F8" s="9" t="s">
        <v>43</v>
      </c>
      <c r="G8" s="9" t="s">
        <v>44</v>
      </c>
      <c r="H8" s="9" t="s">
        <v>45</v>
      </c>
      <c r="I8" s="9" t="s">
        <v>46</v>
      </c>
      <c r="J8" s="9" t="s">
        <v>47</v>
      </c>
      <c r="K8" s="9" t="s">
        <v>48</v>
      </c>
      <c r="L8" s="9" t="s">
        <v>12</v>
      </c>
      <c r="M8" s="9" t="s">
        <v>49</v>
      </c>
      <c r="N8" s="9" t="s">
        <v>50</v>
      </c>
      <c r="O8" s="9" t="s">
        <v>2</v>
      </c>
    </row>
    <row r="9" spans="2:15" x14ac:dyDescent="0.3">
      <c r="B9" s="10" t="s">
        <v>10</v>
      </c>
      <c r="C9" s="10" t="s">
        <v>11</v>
      </c>
      <c r="D9" s="11">
        <v>31768</v>
      </c>
      <c r="E9" s="10" t="str">
        <f t="shared" ref="E9:E16" si="0">CONCATENATE(B9," ",C9)</f>
        <v>Eduardo Genner Escalante Cruz</v>
      </c>
      <c r="F9" s="10" t="str">
        <f>UPPER(E9)</f>
        <v>EDUARDO GENNER ESCALANTE CRUZ</v>
      </c>
      <c r="G9" s="10" t="str">
        <f>LOWER(F9)</f>
        <v>eduardo genner escalante cruz</v>
      </c>
      <c r="H9" s="10" t="str">
        <f>LEFT(G9, 9)</f>
        <v>eduardo g</v>
      </c>
      <c r="I9" s="10" t="str">
        <f>MID(G9,9,5)</f>
        <v>genne</v>
      </c>
      <c r="J9" s="10">
        <f>YEAR(D9)</f>
        <v>1986</v>
      </c>
      <c r="K9" s="10">
        <f>LEN(E9)</f>
        <v>29</v>
      </c>
      <c r="L9" s="10">
        <f>AVERAGE('Practica 1'!E8:H8)</f>
        <v>593.75</v>
      </c>
      <c r="M9" s="10">
        <f>MAX('Practica 1'!E8:H15)</f>
        <v>1500</v>
      </c>
      <c r="N9" s="10">
        <f>MIN('Practica 1'!E8:H15)</f>
        <v>50</v>
      </c>
      <c r="O9" s="15">
        <f ca="1">(TODAY()-D9)/365</f>
        <v>34.183561643835617</v>
      </c>
    </row>
    <row r="10" spans="2:15" x14ac:dyDescent="0.3">
      <c r="B10" s="10" t="s">
        <v>35</v>
      </c>
      <c r="C10" s="10" t="s">
        <v>30</v>
      </c>
      <c r="D10" s="12">
        <v>35753</v>
      </c>
      <c r="E10" s="10" t="str">
        <f t="shared" si="0"/>
        <v>Sarai  Arenas Linares</v>
      </c>
      <c r="F10" s="10" t="str">
        <f t="shared" ref="F10:F16" si="1">UPPER(E10)</f>
        <v>SARAI  ARENAS LINARES</v>
      </c>
      <c r="G10" s="10" t="str">
        <f t="shared" ref="G10:G16" si="2">LOWER(F10)</f>
        <v>sarai  arenas linares</v>
      </c>
      <c r="H10" s="10" t="str">
        <f t="shared" ref="H10:H16" si="3">LEFT(G10, 9)</f>
        <v>sarai  ar</v>
      </c>
      <c r="I10" s="10" t="str">
        <f t="shared" ref="I10:I16" si="4">MID(G10,9,5)</f>
        <v>renas</v>
      </c>
      <c r="J10" s="10">
        <f t="shared" ref="J10:J16" si="5">YEAR(D10)</f>
        <v>1997</v>
      </c>
      <c r="K10" s="10">
        <f t="shared" ref="K10:K16" si="6">LEN(E10)</f>
        <v>21</v>
      </c>
      <c r="L10" s="10">
        <f>AVERAGE('Practica 1'!E9:H9)</f>
        <v>392.5</v>
      </c>
      <c r="M10" s="10">
        <f>MAX('Practica 1'!E9:H16)</f>
        <v>650</v>
      </c>
      <c r="N10" s="10">
        <f>MIN('Practica 1'!E9:H16)</f>
        <v>50</v>
      </c>
      <c r="O10" s="15">
        <f t="shared" ref="O10:O16" ca="1" si="7">(TODAY()-D10)/365</f>
        <v>23.265753424657536</v>
      </c>
    </row>
    <row r="11" spans="2:15" x14ac:dyDescent="0.3">
      <c r="B11" s="10" t="s">
        <v>36</v>
      </c>
      <c r="C11" s="10" t="s">
        <v>29</v>
      </c>
      <c r="D11" s="11">
        <v>36751</v>
      </c>
      <c r="E11" s="10" t="str">
        <f t="shared" si="0"/>
        <v>Jose Alberto Cruz Vazquez</v>
      </c>
      <c r="F11" s="10" t="str">
        <f t="shared" si="1"/>
        <v>JOSE ALBERTO CRUZ VAZQUEZ</v>
      </c>
      <c r="G11" s="10" t="str">
        <f t="shared" si="2"/>
        <v>jose alberto cruz vazquez</v>
      </c>
      <c r="H11" s="10" t="str">
        <f t="shared" si="3"/>
        <v>jose albe</v>
      </c>
      <c r="I11" s="10" t="str">
        <f t="shared" si="4"/>
        <v xml:space="preserve">erto </v>
      </c>
      <c r="J11" s="10">
        <f t="shared" si="5"/>
        <v>2000</v>
      </c>
      <c r="K11" s="10">
        <f t="shared" si="6"/>
        <v>25</v>
      </c>
      <c r="L11" s="10">
        <f>AVERAGE('Practica 1'!E10:H10)</f>
        <v>437.5</v>
      </c>
      <c r="M11" s="10">
        <f>MAX('Practica 1'!E10:H17)</f>
        <v>600</v>
      </c>
      <c r="N11" s="10">
        <f>MIN('Practica 1'!E10:H17)</f>
        <v>50</v>
      </c>
      <c r="O11" s="15">
        <f t="shared" ca="1" si="7"/>
        <v>20.531506849315068</v>
      </c>
    </row>
    <row r="12" spans="2:15" x14ac:dyDescent="0.3">
      <c r="B12" s="10" t="s">
        <v>37</v>
      </c>
      <c r="C12" s="21" t="s">
        <v>9</v>
      </c>
      <c r="D12" s="12">
        <v>35235</v>
      </c>
      <c r="E12" s="10" t="str">
        <f t="shared" si="0"/>
        <v>Irwin Bertin Flores Courtois</v>
      </c>
      <c r="F12" s="10" t="str">
        <f t="shared" si="1"/>
        <v>IRWIN BERTIN FLORES COURTOIS</v>
      </c>
      <c r="G12" s="10" t="str">
        <f t="shared" si="2"/>
        <v>irwin bertin flores courtois</v>
      </c>
      <c r="H12" s="10" t="str">
        <f t="shared" si="3"/>
        <v>irwin ber</v>
      </c>
      <c r="I12" s="10" t="str">
        <f t="shared" si="4"/>
        <v xml:space="preserve">rtin </v>
      </c>
      <c r="J12" s="10">
        <f t="shared" si="5"/>
        <v>1996</v>
      </c>
      <c r="K12" s="10">
        <f>LEN(E12)</f>
        <v>28</v>
      </c>
      <c r="L12" s="10">
        <f>AVERAGE('Practica 1'!E11:H11)</f>
        <v>372.5</v>
      </c>
      <c r="M12" s="10">
        <f>MAX('Practica 1'!E11:H18)</f>
        <v>600</v>
      </c>
      <c r="N12" s="10">
        <f>MIN('Practica 1'!E11:H18)</f>
        <v>50</v>
      </c>
      <c r="O12" s="15">
        <f t="shared" ca="1" si="7"/>
        <v>24.684931506849313</v>
      </c>
    </row>
    <row r="13" spans="2:15" x14ac:dyDescent="0.3">
      <c r="B13" s="10" t="s">
        <v>38</v>
      </c>
      <c r="C13" s="10" t="s">
        <v>31</v>
      </c>
      <c r="D13" s="12">
        <v>36839</v>
      </c>
      <c r="E13" s="10" t="str">
        <f t="shared" si="0"/>
        <v>Luis Oswaldo Jimenez Martinez</v>
      </c>
      <c r="F13" s="10" t="str">
        <f t="shared" si="1"/>
        <v>LUIS OSWALDO JIMENEZ MARTINEZ</v>
      </c>
      <c r="G13" s="10" t="str">
        <f t="shared" si="2"/>
        <v>luis oswaldo jimenez martinez</v>
      </c>
      <c r="H13" s="10" t="str">
        <f t="shared" si="3"/>
        <v>luis oswa</v>
      </c>
      <c r="I13" s="10" t="str">
        <f t="shared" si="4"/>
        <v xml:space="preserve">aldo </v>
      </c>
      <c r="J13" s="10">
        <f t="shared" si="5"/>
        <v>2000</v>
      </c>
      <c r="K13" s="10">
        <f t="shared" si="6"/>
        <v>29</v>
      </c>
      <c r="L13" s="10">
        <f>AVERAGE('Practica 1'!E12:H12)</f>
        <v>325</v>
      </c>
      <c r="M13" s="10">
        <f>MAX('Practica 1'!E12:H19)</f>
        <v>600</v>
      </c>
      <c r="N13" s="10">
        <f>MIN('Practica 1'!E12:H19)</f>
        <v>50</v>
      </c>
      <c r="O13" s="15">
        <f t="shared" ca="1" si="7"/>
        <v>20.290410958904111</v>
      </c>
    </row>
    <row r="14" spans="2:15" x14ac:dyDescent="0.3">
      <c r="B14" s="10" t="s">
        <v>39</v>
      </c>
      <c r="C14" s="10" t="s">
        <v>27</v>
      </c>
      <c r="D14" s="12">
        <v>35930</v>
      </c>
      <c r="E14" s="10" t="str">
        <f t="shared" si="0"/>
        <v>Carlos Miguel  Mendez Galvez</v>
      </c>
      <c r="F14" s="10" t="str">
        <f t="shared" si="1"/>
        <v>CARLOS MIGUEL  MENDEZ GALVEZ</v>
      </c>
      <c r="G14" s="10" t="str">
        <f t="shared" si="2"/>
        <v>carlos miguel  mendez galvez</v>
      </c>
      <c r="H14" s="10" t="str">
        <f t="shared" si="3"/>
        <v>carlos mi</v>
      </c>
      <c r="I14" s="10" t="str">
        <f t="shared" si="4"/>
        <v>iguel</v>
      </c>
      <c r="J14" s="10">
        <f t="shared" si="5"/>
        <v>1998</v>
      </c>
      <c r="K14" s="10">
        <f t="shared" si="6"/>
        <v>28</v>
      </c>
      <c r="L14" s="10">
        <f>AVERAGE('Practica 1'!E13:H13)</f>
        <v>275</v>
      </c>
      <c r="M14" s="10">
        <f>MAX('Practica 1'!E13:H20)</f>
        <v>500</v>
      </c>
      <c r="N14" s="10">
        <f>MIN('Practica 1'!E13:H20)</f>
        <v>50</v>
      </c>
      <c r="O14" s="15">
        <f t="shared" ca="1" si="7"/>
        <v>22.780821917808218</v>
      </c>
    </row>
    <row r="15" spans="2:15" x14ac:dyDescent="0.3">
      <c r="B15" s="10" t="s">
        <v>40</v>
      </c>
      <c r="C15" s="10" t="s">
        <v>32</v>
      </c>
      <c r="D15" s="12">
        <v>36925</v>
      </c>
      <c r="E15" s="10" t="str">
        <f t="shared" si="0"/>
        <v>Oscar Alfonso  Navarro Aguilar</v>
      </c>
      <c r="F15" s="10" t="str">
        <f t="shared" si="1"/>
        <v>OSCAR ALFONSO  NAVARRO AGUILAR</v>
      </c>
      <c r="G15" s="10" t="str">
        <f t="shared" si="2"/>
        <v>oscar alfonso  navarro aguilar</v>
      </c>
      <c r="H15" s="10" t="str">
        <f t="shared" si="3"/>
        <v>oscar alf</v>
      </c>
      <c r="I15" s="10" t="str">
        <f t="shared" si="4"/>
        <v>fonso</v>
      </c>
      <c r="J15" s="10">
        <f t="shared" si="5"/>
        <v>2001</v>
      </c>
      <c r="K15" s="10">
        <f t="shared" si="6"/>
        <v>30</v>
      </c>
      <c r="L15" s="10">
        <f>AVERAGE('Practica 1'!E14:H14)</f>
        <v>277.5</v>
      </c>
      <c r="M15" s="10">
        <f>MAX('Practica 1'!E14:H21)</f>
        <v>500</v>
      </c>
      <c r="N15" s="10">
        <f>MIN('Practica 1'!E14:H21)</f>
        <v>50</v>
      </c>
      <c r="O15" s="15">
        <f t="shared" ca="1" si="7"/>
        <v>20.054794520547944</v>
      </c>
    </row>
    <row r="16" spans="2:15" x14ac:dyDescent="0.3">
      <c r="B16" s="10" t="s">
        <v>41</v>
      </c>
      <c r="C16" s="10" t="s">
        <v>28</v>
      </c>
      <c r="D16" s="12">
        <v>36983</v>
      </c>
      <c r="E16" s="10" t="str">
        <f t="shared" si="0"/>
        <v>Benito De Jesus  Perez Trujillo</v>
      </c>
      <c r="F16" s="10" t="str">
        <f t="shared" si="1"/>
        <v>BENITO DE JESUS  PEREZ TRUJILLO</v>
      </c>
      <c r="G16" s="10" t="str">
        <f t="shared" si="2"/>
        <v>benito de jesus  perez trujillo</v>
      </c>
      <c r="H16" s="10" t="str">
        <f t="shared" si="3"/>
        <v>benito de</v>
      </c>
      <c r="I16" s="10" t="str">
        <f t="shared" si="4"/>
        <v>e jes</v>
      </c>
      <c r="J16" s="10">
        <f t="shared" si="5"/>
        <v>2001</v>
      </c>
      <c r="K16" s="10">
        <f t="shared" si="6"/>
        <v>31</v>
      </c>
      <c r="L16" s="10">
        <f>AVERAGE('Practica 1'!E15:H15)</f>
        <v>312.5</v>
      </c>
      <c r="M16" s="10">
        <f>MAX('Practica 1'!E15:H22)</f>
        <v>632.5</v>
      </c>
      <c r="N16" s="10">
        <f>MIN('Practica 1'!E15:H22)</f>
        <v>50</v>
      </c>
      <c r="O16" s="15">
        <f t="shared" ca="1" si="7"/>
        <v>19.895890410958906</v>
      </c>
    </row>
    <row r="17" spans="2:9" x14ac:dyDescent="0.3">
      <c r="B17" s="10"/>
      <c r="C17" s="10"/>
      <c r="D17" s="10"/>
    </row>
    <row r="18" spans="2:9" x14ac:dyDescent="0.3">
      <c r="B18" s="10"/>
      <c r="C18" s="10"/>
      <c r="D18" s="10"/>
    </row>
    <row r="20" spans="2:9" x14ac:dyDescent="0.3">
      <c r="G20" s="13"/>
      <c r="I20" s="13"/>
    </row>
    <row r="21" spans="2:9" x14ac:dyDescent="0.3">
      <c r="B21" s="19" t="s">
        <v>51</v>
      </c>
      <c r="C21" s="14">
        <f ca="1">DATE(2021,6,19)-TODAY()</f>
        <v>121</v>
      </c>
      <c r="D21" s="14"/>
    </row>
    <row r="22" spans="2:9" x14ac:dyDescent="0.3">
      <c r="G22" s="13"/>
      <c r="H22" s="13"/>
    </row>
    <row r="23" spans="2:9" x14ac:dyDescent="0.3">
      <c r="B23" s="19" t="s">
        <v>52</v>
      </c>
      <c r="C23" s="14">
        <f ca="1">DATE(2021,12,25)-TODAY()</f>
        <v>310</v>
      </c>
      <c r="E23" s="14"/>
    </row>
    <row r="25" spans="2:9" x14ac:dyDescent="0.3">
      <c r="B25" s="19" t="s">
        <v>53</v>
      </c>
      <c r="C25" s="14">
        <f>DATE(2021,1,21)-DATE(2021,1,1)</f>
        <v>20</v>
      </c>
    </row>
  </sheetData>
  <mergeCells count="3">
    <mergeCell ref="F1:I1"/>
    <mergeCell ref="F2:I2"/>
    <mergeCell ref="F3:I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B18"/>
  <sheetViews>
    <sheetView workbookViewId="0">
      <selection activeCell="B8" sqref="B8"/>
    </sheetView>
  </sheetViews>
  <sheetFormatPr baseColWidth="10" defaultRowHeight="16.5" x14ac:dyDescent="0.3"/>
  <cols>
    <col min="1" max="1" width="21.25" customWidth="1"/>
    <col min="2" max="2" width="14.5" customWidth="1"/>
    <col min="3" max="3" width="18.5" customWidth="1"/>
    <col min="4" max="4" width="18.625" customWidth="1"/>
    <col min="5" max="5" width="11.625" customWidth="1"/>
    <col min="6" max="6" width="7.375" customWidth="1"/>
    <col min="7" max="7" width="4.875" customWidth="1"/>
    <col min="8" max="8" width="10.5" customWidth="1"/>
    <col min="9" max="9" width="9.75" customWidth="1"/>
    <col min="10" max="10" width="8" customWidth="1"/>
    <col min="11" max="11" width="15.25" customWidth="1"/>
    <col min="12" max="12" width="11.625" customWidth="1"/>
    <col min="13" max="13" width="9.25" customWidth="1"/>
    <col min="14" max="14" width="9.875" customWidth="1"/>
    <col min="15" max="15" width="7.875" customWidth="1"/>
    <col min="16" max="16" width="11" customWidth="1"/>
    <col min="17" max="27" width="2.625" customWidth="1"/>
    <col min="28" max="28" width="11" bestFit="1" customWidth="1"/>
  </cols>
  <sheetData>
    <row r="3" spans="1:2" x14ac:dyDescent="0.3">
      <c r="A3" s="31" t="s">
        <v>163</v>
      </c>
      <c r="B3" t="s">
        <v>165</v>
      </c>
    </row>
    <row r="4" spans="1:2" x14ac:dyDescent="0.3">
      <c r="A4" s="32" t="s">
        <v>153</v>
      </c>
      <c r="B4" s="33">
        <v>1</v>
      </c>
    </row>
    <row r="5" spans="1:2" x14ac:dyDescent="0.3">
      <c r="A5" s="32" t="s">
        <v>149</v>
      </c>
      <c r="B5" s="33">
        <v>1</v>
      </c>
    </row>
    <row r="6" spans="1:2" x14ac:dyDescent="0.3">
      <c r="A6" s="32" t="s">
        <v>122</v>
      </c>
      <c r="B6" s="33">
        <v>2</v>
      </c>
    </row>
    <row r="7" spans="1:2" x14ac:dyDescent="0.3">
      <c r="A7" s="32" t="s">
        <v>82</v>
      </c>
      <c r="B7" s="33">
        <v>1</v>
      </c>
    </row>
    <row r="8" spans="1:2" x14ac:dyDescent="0.3">
      <c r="A8" s="32" t="s">
        <v>81</v>
      </c>
      <c r="B8" s="33">
        <v>8</v>
      </c>
    </row>
    <row r="9" spans="1:2" x14ac:dyDescent="0.3">
      <c r="A9" s="32" t="s">
        <v>99</v>
      </c>
      <c r="B9" s="33">
        <v>7</v>
      </c>
    </row>
    <row r="10" spans="1:2" x14ac:dyDescent="0.3">
      <c r="A10" s="32" t="s">
        <v>161</v>
      </c>
      <c r="B10" s="33">
        <v>1</v>
      </c>
    </row>
    <row r="11" spans="1:2" x14ac:dyDescent="0.3">
      <c r="A11" s="32" t="s">
        <v>156</v>
      </c>
      <c r="B11" s="33">
        <v>3</v>
      </c>
    </row>
    <row r="12" spans="1:2" x14ac:dyDescent="0.3">
      <c r="A12" s="32" t="s">
        <v>134</v>
      </c>
      <c r="B12" s="33">
        <v>1</v>
      </c>
    </row>
    <row r="13" spans="1:2" x14ac:dyDescent="0.3">
      <c r="A13" s="32" t="s">
        <v>138</v>
      </c>
      <c r="B13" s="33">
        <v>1</v>
      </c>
    </row>
    <row r="14" spans="1:2" x14ac:dyDescent="0.3">
      <c r="A14" s="32" t="s">
        <v>136</v>
      </c>
      <c r="B14" s="33">
        <v>5</v>
      </c>
    </row>
    <row r="15" spans="1:2" x14ac:dyDescent="0.3">
      <c r="A15" s="32" t="s">
        <v>158</v>
      </c>
      <c r="B15" s="33">
        <v>1</v>
      </c>
    </row>
    <row r="16" spans="1:2" x14ac:dyDescent="0.3">
      <c r="A16" s="32" t="s">
        <v>150</v>
      </c>
      <c r="B16" s="33">
        <v>1</v>
      </c>
    </row>
    <row r="17" spans="1:2" x14ac:dyDescent="0.3">
      <c r="A17" s="32" t="s">
        <v>83</v>
      </c>
      <c r="B17" s="33">
        <v>2</v>
      </c>
    </row>
    <row r="18" spans="1:2" x14ac:dyDescent="0.3">
      <c r="A18" s="32" t="s">
        <v>164</v>
      </c>
      <c r="B18" s="33">
        <v>35</v>
      </c>
    </row>
  </sheetData>
  <pageMargins left="0.25" right="0.25" top="0.75" bottom="0.75" header="0.3" footer="0.3"/>
  <pageSetup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40"/>
  <sheetViews>
    <sheetView topLeftCell="A4" zoomScaleNormal="100" workbookViewId="0">
      <selection activeCell="K6" sqref="K6"/>
    </sheetView>
  </sheetViews>
  <sheetFormatPr baseColWidth="10" defaultRowHeight="16.5" x14ac:dyDescent="0.3"/>
  <cols>
    <col min="1" max="1" width="22" customWidth="1"/>
    <col min="2" max="2" width="9.625" customWidth="1"/>
    <col min="3" max="3" width="29.25" customWidth="1"/>
    <col min="4" max="4" width="29.625" customWidth="1"/>
    <col min="5" max="5" width="31.5" customWidth="1"/>
    <col min="6" max="6" width="25.375" customWidth="1"/>
    <col min="7" max="7" width="23.375" customWidth="1"/>
    <col min="8" max="8" width="15.875" customWidth="1"/>
    <col min="10" max="10" width="18.5" customWidth="1"/>
  </cols>
  <sheetData>
    <row r="1" spans="1:12" ht="18" thickBot="1" x14ac:dyDescent="0.35">
      <c r="H1" s="17" t="s">
        <v>16</v>
      </c>
      <c r="I1" s="51" t="s">
        <v>17</v>
      </c>
      <c r="J1" s="51"/>
      <c r="K1" s="51"/>
      <c r="L1" s="51"/>
    </row>
    <row r="2" spans="1:12" ht="24.75" thickTop="1" x14ac:dyDescent="0.55000000000000004">
      <c r="A2" s="55" t="s">
        <v>54</v>
      </c>
      <c r="B2" s="56"/>
      <c r="C2" s="56"/>
      <c r="D2" s="57"/>
      <c r="H2" s="20" t="s">
        <v>18</v>
      </c>
      <c r="I2" s="52" t="s">
        <v>26</v>
      </c>
      <c r="J2" s="52"/>
      <c r="K2" s="52"/>
      <c r="L2" s="52"/>
    </row>
    <row r="3" spans="1:12" x14ac:dyDescent="0.3">
      <c r="C3" s="53"/>
      <c r="D3" s="53"/>
    </row>
    <row r="4" spans="1:12" ht="27.75" thickBot="1" x14ac:dyDescent="0.35">
      <c r="C4" s="54" t="s">
        <v>58</v>
      </c>
      <c r="D4" s="54"/>
      <c r="E4" s="54"/>
      <c r="F4" s="54"/>
      <c r="G4" s="54"/>
    </row>
    <row r="5" spans="1:12" ht="18" thickTop="1" thickBot="1" x14ac:dyDescent="0.35">
      <c r="A5" s="22" t="s">
        <v>55</v>
      </c>
      <c r="B5" s="23" t="s">
        <v>57</v>
      </c>
      <c r="C5" s="24" t="s">
        <v>56</v>
      </c>
      <c r="D5" s="24" t="s">
        <v>59</v>
      </c>
      <c r="E5" s="24" t="s">
        <v>60</v>
      </c>
      <c r="F5" s="24" t="s">
        <v>61</v>
      </c>
      <c r="G5" s="25" t="s">
        <v>62</v>
      </c>
      <c r="H5" s="26" t="s">
        <v>71</v>
      </c>
    </row>
    <row r="6" spans="1:12" ht="18" x14ac:dyDescent="0.35">
      <c r="A6" s="29" t="s">
        <v>63</v>
      </c>
      <c r="B6" s="29" t="s">
        <v>77</v>
      </c>
      <c r="C6" s="29">
        <v>34</v>
      </c>
      <c r="D6" s="29" t="s">
        <v>78</v>
      </c>
      <c r="E6" s="29" t="s">
        <v>81</v>
      </c>
      <c r="F6" s="29" t="s">
        <v>84</v>
      </c>
      <c r="G6" s="29" t="s">
        <v>89</v>
      </c>
      <c r="H6" s="28" t="str">
        <f>IF(C6&gt;15,"ADULTO","INFANTE")</f>
        <v>ADULTO</v>
      </c>
      <c r="J6" s="27" t="s">
        <v>72</v>
      </c>
      <c r="K6">
        <f>COUNTIF(B6:B40,"hombre")</f>
        <v>13</v>
      </c>
    </row>
    <row r="7" spans="1:12" ht="18" x14ac:dyDescent="0.35">
      <c r="A7" s="30" t="s">
        <v>64</v>
      </c>
      <c r="B7" s="30" t="s">
        <v>76</v>
      </c>
      <c r="C7" s="30">
        <v>23</v>
      </c>
      <c r="D7" s="30" t="s">
        <v>79</v>
      </c>
      <c r="E7" s="30" t="s">
        <v>81</v>
      </c>
      <c r="F7" s="30" t="s">
        <v>85</v>
      </c>
      <c r="G7" s="30" t="s">
        <v>90</v>
      </c>
      <c r="H7" s="28" t="str">
        <f t="shared" ref="H7:H40" si="0">IF(C7&gt;15,"ADULTO","INFANTE")</f>
        <v>ADULTO</v>
      </c>
      <c r="J7" s="27" t="s">
        <v>73</v>
      </c>
      <c r="K7">
        <f>COUNTIF(B6:B40,"MUJER")</f>
        <v>22</v>
      </c>
    </row>
    <row r="8" spans="1:12" ht="18" x14ac:dyDescent="0.35">
      <c r="A8" s="30" t="s">
        <v>65</v>
      </c>
      <c r="B8" s="29" t="s">
        <v>77</v>
      </c>
      <c r="C8" s="30">
        <v>23</v>
      </c>
      <c r="D8" s="30" t="s">
        <v>93</v>
      </c>
      <c r="E8" s="30" t="s">
        <v>82</v>
      </c>
      <c r="F8" s="30" t="s">
        <v>95</v>
      </c>
      <c r="G8" s="30" t="s">
        <v>90</v>
      </c>
      <c r="H8" s="28" t="str">
        <f t="shared" si="0"/>
        <v>ADULTO</v>
      </c>
    </row>
    <row r="9" spans="1:12" ht="18" x14ac:dyDescent="0.35">
      <c r="A9" s="30" t="s">
        <v>66</v>
      </c>
      <c r="B9" s="30" t="s">
        <v>76</v>
      </c>
      <c r="C9" s="30">
        <v>58</v>
      </c>
      <c r="D9" s="30" t="s">
        <v>80</v>
      </c>
      <c r="E9" s="30" t="s">
        <v>81</v>
      </c>
      <c r="F9" s="30" t="s">
        <v>96</v>
      </c>
      <c r="G9" s="30" t="s">
        <v>97</v>
      </c>
      <c r="H9" s="28" t="str">
        <f t="shared" si="0"/>
        <v>ADULTO</v>
      </c>
      <c r="J9" s="27" t="s">
        <v>74</v>
      </c>
      <c r="K9">
        <f>AVERAGEIF(B6:B40,"HOMBRE",C6:C40)</f>
        <v>41.615384615384613</v>
      </c>
    </row>
    <row r="10" spans="1:12" ht="18" x14ac:dyDescent="0.35">
      <c r="A10" s="30" t="s">
        <v>67</v>
      </c>
      <c r="B10" s="29" t="s">
        <v>77</v>
      </c>
      <c r="C10" s="30">
        <v>32</v>
      </c>
      <c r="D10" s="30" t="s">
        <v>78</v>
      </c>
      <c r="E10" s="30" t="s">
        <v>83</v>
      </c>
      <c r="F10" s="30" t="s">
        <v>85</v>
      </c>
      <c r="G10" s="30" t="s">
        <v>90</v>
      </c>
      <c r="H10" s="28" t="str">
        <f t="shared" si="0"/>
        <v>ADULTO</v>
      </c>
      <c r="J10" s="27" t="s">
        <v>75</v>
      </c>
      <c r="K10">
        <f>AVERAGEIF(B6:B40,"MUJER",C6:C40)</f>
        <v>29.90909090909091</v>
      </c>
    </row>
    <row r="11" spans="1:12" ht="18" x14ac:dyDescent="0.35">
      <c r="A11" s="30" t="s">
        <v>68</v>
      </c>
      <c r="B11" s="30" t="s">
        <v>76</v>
      </c>
      <c r="C11" s="30">
        <v>21</v>
      </c>
      <c r="D11" s="30" t="s">
        <v>94</v>
      </c>
      <c r="E11" s="30" t="s">
        <v>81</v>
      </c>
      <c r="F11" s="30" t="s">
        <v>86</v>
      </c>
      <c r="G11" s="30" t="s">
        <v>90</v>
      </c>
      <c r="H11" s="28" t="str">
        <f t="shared" si="0"/>
        <v>ADULTO</v>
      </c>
      <c r="K11">
        <f>AVERAGE(K9:K10)</f>
        <v>35.76223776223776</v>
      </c>
    </row>
    <row r="12" spans="1:12" ht="18" x14ac:dyDescent="0.35">
      <c r="A12" s="30" t="s">
        <v>69</v>
      </c>
      <c r="B12" s="29" t="s">
        <v>77</v>
      </c>
      <c r="C12" s="30">
        <v>30</v>
      </c>
      <c r="D12" s="30" t="s">
        <v>86</v>
      </c>
      <c r="E12" s="30" t="s">
        <v>83</v>
      </c>
      <c r="F12" s="30" t="s">
        <v>87</v>
      </c>
      <c r="G12" s="30" t="s">
        <v>97</v>
      </c>
      <c r="H12" s="28" t="str">
        <f t="shared" si="0"/>
        <v>ADULTO</v>
      </c>
    </row>
    <row r="13" spans="1:12" ht="18" x14ac:dyDescent="0.35">
      <c r="A13" s="30" t="s">
        <v>70</v>
      </c>
      <c r="B13" s="29" t="s">
        <v>77</v>
      </c>
      <c r="C13" s="30">
        <v>31</v>
      </c>
      <c r="D13" s="30" t="s">
        <v>86</v>
      </c>
      <c r="E13" s="30" t="s">
        <v>81</v>
      </c>
      <c r="F13" s="30" t="s">
        <v>88</v>
      </c>
      <c r="G13" s="30" t="s">
        <v>97</v>
      </c>
      <c r="H13" s="28" t="str">
        <f t="shared" si="0"/>
        <v>ADULTO</v>
      </c>
      <c r="J13" s="27" t="s">
        <v>91</v>
      </c>
      <c r="K13">
        <f>COUNTIF(H6:H40,"ADULTO")</f>
        <v>31</v>
      </c>
    </row>
    <row r="14" spans="1:12" ht="18" x14ac:dyDescent="0.35">
      <c r="A14" s="30" t="s">
        <v>98</v>
      </c>
      <c r="B14" s="30" t="s">
        <v>76</v>
      </c>
      <c r="C14" s="30">
        <v>57</v>
      </c>
      <c r="D14" s="30" t="s">
        <v>79</v>
      </c>
      <c r="E14" s="30" t="s">
        <v>99</v>
      </c>
      <c r="F14" s="30" t="s">
        <v>100</v>
      </c>
      <c r="G14" s="30" t="s">
        <v>101</v>
      </c>
      <c r="H14" s="28" t="str">
        <f t="shared" si="0"/>
        <v>ADULTO</v>
      </c>
      <c r="J14" s="27" t="s">
        <v>92</v>
      </c>
      <c r="K14">
        <f>COUNTIF(H6:H40,"INFANTE")</f>
        <v>4</v>
      </c>
    </row>
    <row r="15" spans="1:12" ht="18" x14ac:dyDescent="0.35">
      <c r="A15" s="30" t="s">
        <v>102</v>
      </c>
      <c r="B15" s="30" t="s">
        <v>77</v>
      </c>
      <c r="C15" s="30">
        <v>67</v>
      </c>
      <c r="D15" s="30" t="s">
        <v>79</v>
      </c>
      <c r="E15" s="30" t="s">
        <v>99</v>
      </c>
      <c r="F15" s="30" t="s">
        <v>103</v>
      </c>
      <c r="G15" s="30" t="s">
        <v>90</v>
      </c>
      <c r="H15" s="28" t="str">
        <f t="shared" si="0"/>
        <v>ADULTO</v>
      </c>
    </row>
    <row r="16" spans="1:12" ht="18" x14ac:dyDescent="0.35">
      <c r="A16" s="30" t="s">
        <v>104</v>
      </c>
      <c r="B16" s="30" t="s">
        <v>76</v>
      </c>
      <c r="C16" s="30">
        <v>30</v>
      </c>
      <c r="D16" s="30" t="s">
        <v>79</v>
      </c>
      <c r="E16" s="30" t="s">
        <v>99</v>
      </c>
      <c r="F16" s="30" t="s">
        <v>84</v>
      </c>
      <c r="G16" s="30" t="s">
        <v>90</v>
      </c>
      <c r="H16" s="28" t="str">
        <f t="shared" si="0"/>
        <v>ADULTO</v>
      </c>
    </row>
    <row r="17" spans="1:8" ht="18" x14ac:dyDescent="0.35">
      <c r="A17" s="30" t="s">
        <v>105</v>
      </c>
      <c r="B17" s="30" t="s">
        <v>77</v>
      </c>
      <c r="C17" s="30">
        <v>8</v>
      </c>
      <c r="D17" s="30" t="s">
        <v>79</v>
      </c>
      <c r="E17" s="30" t="s">
        <v>99</v>
      </c>
      <c r="F17" s="30" t="s">
        <v>106</v>
      </c>
      <c r="G17" s="30" t="s">
        <v>107</v>
      </c>
      <c r="H17" s="28" t="str">
        <f t="shared" si="0"/>
        <v>INFANTE</v>
      </c>
    </row>
    <row r="18" spans="1:8" ht="18" x14ac:dyDescent="0.35">
      <c r="A18" s="30" t="s">
        <v>108</v>
      </c>
      <c r="B18" s="30" t="s">
        <v>76</v>
      </c>
      <c r="C18" s="30">
        <v>12</v>
      </c>
      <c r="D18" s="30" t="s">
        <v>93</v>
      </c>
      <c r="E18" s="30" t="s">
        <v>99</v>
      </c>
      <c r="F18" s="30" t="s">
        <v>106</v>
      </c>
      <c r="G18" s="30" t="s">
        <v>109</v>
      </c>
      <c r="H18" s="28" t="str">
        <f t="shared" si="0"/>
        <v>INFANTE</v>
      </c>
    </row>
    <row r="19" spans="1:8" ht="18" x14ac:dyDescent="0.35">
      <c r="A19" s="30" t="s">
        <v>110</v>
      </c>
      <c r="B19" s="30" t="s">
        <v>76</v>
      </c>
      <c r="C19" s="30">
        <v>20</v>
      </c>
      <c r="D19" s="30" t="s">
        <v>79</v>
      </c>
      <c r="E19" s="30" t="s">
        <v>99</v>
      </c>
      <c r="F19" s="30" t="s">
        <v>106</v>
      </c>
      <c r="G19" s="30" t="s">
        <v>109</v>
      </c>
      <c r="H19" s="28" t="str">
        <f t="shared" si="0"/>
        <v>ADULTO</v>
      </c>
    </row>
    <row r="20" spans="1:8" ht="18" x14ac:dyDescent="0.35">
      <c r="A20" s="30" t="s">
        <v>111</v>
      </c>
      <c r="B20" s="30" t="s">
        <v>76</v>
      </c>
      <c r="C20" s="30">
        <v>6</v>
      </c>
      <c r="D20" s="30" t="s">
        <v>103</v>
      </c>
      <c r="E20" s="30" t="s">
        <v>99</v>
      </c>
      <c r="F20" s="30" t="s">
        <v>103</v>
      </c>
      <c r="G20" s="30" t="s">
        <v>112</v>
      </c>
      <c r="H20" s="28" t="str">
        <f t="shared" si="0"/>
        <v>INFANTE</v>
      </c>
    </row>
    <row r="21" spans="1:8" ht="18" x14ac:dyDescent="0.35">
      <c r="A21" s="30" t="s">
        <v>113</v>
      </c>
      <c r="B21" s="30" t="s">
        <v>77</v>
      </c>
      <c r="C21" s="30">
        <v>65</v>
      </c>
      <c r="D21" s="30" t="s">
        <v>79</v>
      </c>
      <c r="E21" s="30" t="s">
        <v>134</v>
      </c>
      <c r="F21" s="30" t="s">
        <v>79</v>
      </c>
      <c r="G21" s="30" t="s">
        <v>135</v>
      </c>
      <c r="H21" s="28" t="str">
        <f t="shared" si="0"/>
        <v>ADULTO</v>
      </c>
    </row>
    <row r="22" spans="1:8" ht="18" x14ac:dyDescent="0.35">
      <c r="A22" s="30" t="s">
        <v>114</v>
      </c>
      <c r="B22" s="30" t="s">
        <v>77</v>
      </c>
      <c r="C22" s="30">
        <v>12</v>
      </c>
      <c r="D22" s="30" t="s">
        <v>94</v>
      </c>
      <c r="E22" s="30" t="s">
        <v>136</v>
      </c>
      <c r="F22" s="30" t="s">
        <v>103</v>
      </c>
      <c r="G22" s="30" t="s">
        <v>109</v>
      </c>
      <c r="H22" s="28" t="str">
        <f t="shared" si="0"/>
        <v>INFANTE</v>
      </c>
    </row>
    <row r="23" spans="1:8" ht="18" x14ac:dyDescent="0.35">
      <c r="A23" s="30" t="s">
        <v>115</v>
      </c>
      <c r="B23" s="30" t="s">
        <v>76</v>
      </c>
      <c r="C23" s="30">
        <v>34</v>
      </c>
      <c r="D23" s="30" t="s">
        <v>137</v>
      </c>
      <c r="E23" s="30" t="s">
        <v>138</v>
      </c>
      <c r="F23" s="30" t="s">
        <v>139</v>
      </c>
      <c r="G23" s="30" t="s">
        <v>90</v>
      </c>
      <c r="H23" s="28" t="str">
        <f t="shared" si="0"/>
        <v>ADULTO</v>
      </c>
    </row>
    <row r="24" spans="1:8" ht="18" x14ac:dyDescent="0.35">
      <c r="A24" s="30" t="s">
        <v>116</v>
      </c>
      <c r="B24" s="30" t="s">
        <v>77</v>
      </c>
      <c r="C24" s="30">
        <v>96</v>
      </c>
      <c r="D24" s="30" t="s">
        <v>79</v>
      </c>
      <c r="E24" s="30" t="s">
        <v>136</v>
      </c>
      <c r="F24" s="30" t="s">
        <v>103</v>
      </c>
      <c r="G24" s="30" t="s">
        <v>86</v>
      </c>
      <c r="H24" s="28" t="str">
        <f t="shared" si="0"/>
        <v>ADULTO</v>
      </c>
    </row>
    <row r="25" spans="1:8" ht="18" x14ac:dyDescent="0.35">
      <c r="A25" s="30" t="s">
        <v>117</v>
      </c>
      <c r="B25" s="30" t="s">
        <v>76</v>
      </c>
      <c r="C25" s="30">
        <v>19</v>
      </c>
      <c r="D25" s="30" t="s">
        <v>140</v>
      </c>
      <c r="E25" s="30" t="s">
        <v>81</v>
      </c>
      <c r="F25" s="30" t="s">
        <v>141</v>
      </c>
      <c r="G25" s="30" t="s">
        <v>79</v>
      </c>
      <c r="H25" s="28" t="str">
        <f t="shared" si="0"/>
        <v>ADULTO</v>
      </c>
    </row>
    <row r="26" spans="1:8" ht="18" x14ac:dyDescent="0.35">
      <c r="A26" s="30" t="s">
        <v>118</v>
      </c>
      <c r="B26" s="30" t="s">
        <v>76</v>
      </c>
      <c r="C26" s="30">
        <v>25</v>
      </c>
      <c r="D26" s="30" t="s">
        <v>142</v>
      </c>
      <c r="E26" s="30" t="s">
        <v>81</v>
      </c>
      <c r="F26" s="30" t="s">
        <v>143</v>
      </c>
      <c r="G26" s="30" t="s">
        <v>79</v>
      </c>
      <c r="H26" s="28" t="str">
        <f t="shared" si="0"/>
        <v>ADULTO</v>
      </c>
    </row>
    <row r="27" spans="1:8" ht="18" x14ac:dyDescent="0.35">
      <c r="A27" s="30" t="s">
        <v>119</v>
      </c>
      <c r="B27" s="30" t="s">
        <v>76</v>
      </c>
      <c r="C27" s="30">
        <v>54</v>
      </c>
      <c r="D27" s="30" t="s">
        <v>79</v>
      </c>
      <c r="E27" s="30" t="s">
        <v>136</v>
      </c>
      <c r="F27" s="30" t="s">
        <v>144</v>
      </c>
      <c r="G27" s="30" t="s">
        <v>90</v>
      </c>
      <c r="H27" s="28" t="str">
        <f t="shared" si="0"/>
        <v>ADULTO</v>
      </c>
    </row>
    <row r="28" spans="1:8" ht="18" x14ac:dyDescent="0.35">
      <c r="A28" s="30" t="s">
        <v>120</v>
      </c>
      <c r="B28" s="30" t="s">
        <v>76</v>
      </c>
      <c r="C28" s="30">
        <v>28</v>
      </c>
      <c r="D28" s="30" t="s">
        <v>79</v>
      </c>
      <c r="E28" s="30" t="s">
        <v>136</v>
      </c>
      <c r="F28" s="30" t="s">
        <v>145</v>
      </c>
      <c r="G28" s="30" t="s">
        <v>146</v>
      </c>
      <c r="H28" s="28" t="str">
        <f t="shared" si="0"/>
        <v>ADULTO</v>
      </c>
    </row>
    <row r="29" spans="1:8" ht="18" x14ac:dyDescent="0.35">
      <c r="A29" s="30" t="s">
        <v>121</v>
      </c>
      <c r="B29" s="30" t="s">
        <v>76</v>
      </c>
      <c r="C29" s="30">
        <v>52</v>
      </c>
      <c r="D29" s="30" t="s">
        <v>90</v>
      </c>
      <c r="E29" s="30" t="s">
        <v>122</v>
      </c>
      <c r="F29" s="30" t="s">
        <v>147</v>
      </c>
      <c r="G29" s="30" t="s">
        <v>97</v>
      </c>
      <c r="H29" s="28" t="str">
        <f t="shared" si="0"/>
        <v>ADULTO</v>
      </c>
    </row>
    <row r="30" spans="1:8" ht="18" x14ac:dyDescent="0.35">
      <c r="A30" s="30" t="s">
        <v>123</v>
      </c>
      <c r="B30" s="30" t="s">
        <v>77</v>
      </c>
      <c r="C30" s="30">
        <v>62</v>
      </c>
      <c r="D30" s="30" t="s">
        <v>148</v>
      </c>
      <c r="E30" s="30" t="s">
        <v>122</v>
      </c>
      <c r="F30" s="30" t="s">
        <v>142</v>
      </c>
      <c r="G30" s="30" t="s">
        <v>90</v>
      </c>
      <c r="H30" s="28" t="str">
        <f t="shared" si="0"/>
        <v>ADULTO</v>
      </c>
    </row>
    <row r="31" spans="1:8" ht="18" x14ac:dyDescent="0.35">
      <c r="A31" s="30" t="s">
        <v>124</v>
      </c>
      <c r="B31" s="30" t="s">
        <v>77</v>
      </c>
      <c r="C31" s="30">
        <v>28</v>
      </c>
      <c r="D31" s="30" t="s">
        <v>86</v>
      </c>
      <c r="E31" s="30" t="s">
        <v>149</v>
      </c>
      <c r="F31" s="30" t="s">
        <v>86</v>
      </c>
      <c r="G31" s="30" t="s">
        <v>90</v>
      </c>
      <c r="H31" s="28" t="str">
        <f t="shared" si="0"/>
        <v>ADULTO</v>
      </c>
    </row>
    <row r="32" spans="1:8" ht="18" x14ac:dyDescent="0.35">
      <c r="A32" s="30" t="s">
        <v>125</v>
      </c>
      <c r="B32" s="30" t="s">
        <v>76</v>
      </c>
      <c r="C32" s="30">
        <v>43</v>
      </c>
      <c r="D32" s="30" t="s">
        <v>79</v>
      </c>
      <c r="E32" s="30" t="s">
        <v>150</v>
      </c>
      <c r="F32" s="30" t="s">
        <v>84</v>
      </c>
      <c r="G32" s="30" t="s">
        <v>90</v>
      </c>
      <c r="H32" s="28" t="str">
        <f t="shared" si="0"/>
        <v>ADULTO</v>
      </c>
    </row>
    <row r="33" spans="1:8" ht="18" x14ac:dyDescent="0.35">
      <c r="A33" s="30" t="s">
        <v>126</v>
      </c>
      <c r="B33" s="30" t="s">
        <v>77</v>
      </c>
      <c r="C33" s="30">
        <v>53</v>
      </c>
      <c r="D33" s="30" t="s">
        <v>79</v>
      </c>
      <c r="E33" s="30" t="s">
        <v>81</v>
      </c>
      <c r="F33" s="30" t="s">
        <v>151</v>
      </c>
      <c r="G33" s="30" t="s">
        <v>79</v>
      </c>
      <c r="H33" s="28" t="str">
        <f t="shared" si="0"/>
        <v>ADULTO</v>
      </c>
    </row>
    <row r="34" spans="1:8" ht="18" x14ac:dyDescent="0.35">
      <c r="A34" s="30" t="s">
        <v>127</v>
      </c>
      <c r="B34" s="30" t="s">
        <v>76</v>
      </c>
      <c r="C34" s="30">
        <v>21</v>
      </c>
      <c r="D34" s="30" t="s">
        <v>152</v>
      </c>
      <c r="E34" s="30" t="s">
        <v>153</v>
      </c>
      <c r="F34" s="30" t="s">
        <v>154</v>
      </c>
      <c r="G34" s="30" t="s">
        <v>79</v>
      </c>
      <c r="H34" s="28" t="str">
        <f t="shared" si="0"/>
        <v>ADULTO</v>
      </c>
    </row>
    <row r="35" spans="1:8" ht="18" x14ac:dyDescent="0.35">
      <c r="A35" s="30" t="s">
        <v>128</v>
      </c>
      <c r="B35" s="30" t="s">
        <v>76</v>
      </c>
      <c r="C35" s="30">
        <v>20</v>
      </c>
      <c r="D35" s="30" t="s">
        <v>155</v>
      </c>
      <c r="E35" s="30" t="s">
        <v>156</v>
      </c>
      <c r="F35" s="30" t="s">
        <v>135</v>
      </c>
      <c r="G35" s="30" t="s">
        <v>79</v>
      </c>
      <c r="H35" s="28" t="str">
        <f t="shared" si="0"/>
        <v>ADULTO</v>
      </c>
    </row>
    <row r="36" spans="1:8" ht="18" x14ac:dyDescent="0.35">
      <c r="A36" s="30" t="s">
        <v>129</v>
      </c>
      <c r="B36" s="30" t="s">
        <v>76</v>
      </c>
      <c r="C36" s="30">
        <v>22</v>
      </c>
      <c r="D36" s="30" t="s">
        <v>79</v>
      </c>
      <c r="E36" s="30" t="s">
        <v>156</v>
      </c>
      <c r="F36" s="30" t="s">
        <v>142</v>
      </c>
      <c r="G36" s="30" t="s">
        <v>86</v>
      </c>
      <c r="H36" s="28" t="str">
        <f t="shared" si="0"/>
        <v>ADULTO</v>
      </c>
    </row>
    <row r="37" spans="1:8" ht="18" x14ac:dyDescent="0.35">
      <c r="A37" s="30" t="s">
        <v>130</v>
      </c>
      <c r="B37" s="30" t="s">
        <v>76</v>
      </c>
      <c r="C37" s="30">
        <v>26</v>
      </c>
      <c r="D37" s="30" t="s">
        <v>157</v>
      </c>
      <c r="E37" s="30" t="s">
        <v>158</v>
      </c>
      <c r="F37" s="30" t="s">
        <v>84</v>
      </c>
      <c r="G37" s="30" t="s">
        <v>79</v>
      </c>
      <c r="H37" s="28" t="str">
        <f t="shared" si="0"/>
        <v>ADULTO</v>
      </c>
    </row>
    <row r="38" spans="1:8" ht="18" x14ac:dyDescent="0.35">
      <c r="A38" s="30" t="s">
        <v>131</v>
      </c>
      <c r="B38" s="30" t="s">
        <v>76</v>
      </c>
      <c r="C38" s="30">
        <v>23</v>
      </c>
      <c r="D38" s="30" t="s">
        <v>159</v>
      </c>
      <c r="E38" s="30" t="s">
        <v>156</v>
      </c>
      <c r="F38" s="30" t="s">
        <v>106</v>
      </c>
      <c r="G38" s="30" t="s">
        <v>157</v>
      </c>
      <c r="H38" s="28" t="str">
        <f t="shared" si="0"/>
        <v>ADULTO</v>
      </c>
    </row>
    <row r="39" spans="1:8" ht="18" x14ac:dyDescent="0.35">
      <c r="A39" s="30" t="s">
        <v>132</v>
      </c>
      <c r="B39" s="30" t="s">
        <v>76</v>
      </c>
      <c r="C39" s="30">
        <v>45</v>
      </c>
      <c r="D39" s="30" t="s">
        <v>93</v>
      </c>
      <c r="E39" s="30" t="s">
        <v>136</v>
      </c>
      <c r="F39" s="30" t="s">
        <v>160</v>
      </c>
      <c r="G39" s="30" t="s">
        <v>86</v>
      </c>
      <c r="H39" s="28" t="str">
        <f t="shared" si="0"/>
        <v>ADULTO</v>
      </c>
    </row>
    <row r="40" spans="1:8" ht="18" x14ac:dyDescent="0.35">
      <c r="A40" s="30" t="s">
        <v>133</v>
      </c>
      <c r="B40" s="30" t="s">
        <v>76</v>
      </c>
      <c r="C40" s="30">
        <v>19</v>
      </c>
      <c r="D40" s="30" t="s">
        <v>140</v>
      </c>
      <c r="E40" s="30" t="s">
        <v>161</v>
      </c>
      <c r="F40" s="30" t="s">
        <v>162</v>
      </c>
      <c r="G40" s="30" t="s">
        <v>107</v>
      </c>
      <c r="H40" s="28" t="str">
        <f t="shared" si="0"/>
        <v>ADULTO</v>
      </c>
    </row>
  </sheetData>
  <mergeCells count="5">
    <mergeCell ref="C3:D3"/>
    <mergeCell ref="C4:G4"/>
    <mergeCell ref="A2:D2"/>
    <mergeCell ref="I1:L1"/>
    <mergeCell ref="I2:L2"/>
  </mergeCells>
  <dataValidations count="3">
    <dataValidation type="list" allowBlank="1" showInputMessage="1" showErrorMessage="1" errorTitle="ERROR" error="Escribe hombre o mujer" promptTitle="Dato no valido" prompt="escribe hombre o mujer" sqref="B6:B13">
      <formula1>"Hombre,Mujer"</formula1>
    </dataValidation>
    <dataValidation type="whole" allowBlank="1" showInputMessage="1" showErrorMessage="1" sqref="C6:C13">
      <formula1>5</formula1>
      <formula2>80</formula2>
    </dataValidation>
    <dataValidation type="list" allowBlank="1" showInputMessage="1" showErrorMessage="1" errorTitle="Error" error="Escribe hombre o mujer" promptTitle="Dato no valido" prompt="escribir hombre o mujer" sqref="B14:B40">
      <formula1>"Hombre,Mujer"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V77"/>
  <sheetViews>
    <sheetView workbookViewId="0">
      <selection activeCell="F9" sqref="F9"/>
    </sheetView>
  </sheetViews>
  <sheetFormatPr baseColWidth="10" defaultRowHeight="16.5" x14ac:dyDescent="0.3"/>
  <cols>
    <col min="3" max="3" width="50.75" customWidth="1"/>
    <col min="4" max="4" width="38.25" customWidth="1"/>
  </cols>
  <sheetData>
    <row r="1" spans="1:22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7.25" thickBot="1" x14ac:dyDescent="0.35">
      <c r="A4" s="35"/>
      <c r="B4" s="41" t="s">
        <v>166</v>
      </c>
      <c r="C4" s="36"/>
      <c r="D4" s="37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ht="17.25" thickTop="1" x14ac:dyDescent="0.3">
      <c r="A5" s="35"/>
      <c r="B5" s="42"/>
      <c r="C5" s="35"/>
      <c r="D5" s="37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ht="17.25" thickBot="1" x14ac:dyDescent="0.35">
      <c r="A6" s="35"/>
      <c r="B6" s="41" t="s">
        <v>167</v>
      </c>
      <c r="C6" s="36"/>
      <c r="D6" s="37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17.25" thickTop="1" x14ac:dyDescent="0.3">
      <c r="A7" s="35"/>
      <c r="B7" s="42"/>
      <c r="C7" s="35"/>
      <c r="D7" s="37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7.25" thickBot="1" x14ac:dyDescent="0.35">
      <c r="A8" s="35"/>
      <c r="B8" s="41" t="s">
        <v>168</v>
      </c>
      <c r="C8" s="36"/>
      <c r="D8" s="3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7.25" thickTop="1" x14ac:dyDescent="0.3">
      <c r="A9" s="35"/>
      <c r="B9" s="42"/>
      <c r="C9" s="35"/>
      <c r="D9" s="37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17.25" thickBot="1" x14ac:dyDescent="0.35">
      <c r="A10" s="35"/>
      <c r="B10" s="41" t="s">
        <v>169</v>
      </c>
      <c r="C10" s="38">
        <f ca="1">TODAY()</f>
        <v>44245</v>
      </c>
      <c r="D10" s="37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7.25" thickTop="1" x14ac:dyDescent="0.3">
      <c r="A11" s="35"/>
      <c r="B11" s="42"/>
      <c r="C11" s="35"/>
      <c r="D11" s="3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7.25" thickBot="1" x14ac:dyDescent="0.35">
      <c r="A12" s="35"/>
      <c r="B12" s="41" t="s">
        <v>170</v>
      </c>
      <c r="C12" s="39">
        <f ca="1">NOW()</f>
        <v>44245.978290509258</v>
      </c>
      <c r="D12" s="37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7.25" thickTop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x14ac:dyDescent="0.3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x14ac:dyDescent="0.3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x14ac:dyDescent="0.3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x14ac:dyDescent="0.3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x14ac:dyDescent="0.3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x14ac:dyDescent="0.3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x14ac:dyDescent="0.3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x14ac:dyDescent="0.3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x14ac:dyDescent="0.3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1:22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x14ac:dyDescent="0.3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1:22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 spans="1:22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</row>
    <row r="65" spans="1:22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</row>
    <row r="66" spans="1:22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</row>
    <row r="67" spans="1:22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 spans="1:22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</row>
    <row r="69" spans="1:22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</row>
    <row r="70" spans="1:22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</row>
    <row r="71" spans="1:22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</row>
    <row r="72" spans="1:22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</row>
    <row r="73" spans="1:22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</row>
    <row r="74" spans="1:22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 spans="1:22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2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</row>
    <row r="77" spans="1:22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"/>
  <sheetViews>
    <sheetView workbookViewId="0">
      <selection activeCell="L18" sqref="L18"/>
    </sheetView>
  </sheetViews>
  <sheetFormatPr baseColWidth="10" defaultRowHeight="16.5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E2"/>
  <sheetViews>
    <sheetView workbookViewId="0"/>
  </sheetViews>
  <sheetFormatPr baseColWidth="10" defaultRowHeight="16.5" x14ac:dyDescent="0.3"/>
  <cols>
    <col min="4" max="4" width="11" style="13"/>
    <col min="5" max="5" width="38.375" style="40" customWidth="1"/>
  </cols>
  <sheetData>
    <row r="1" spans="1:5" x14ac:dyDescent="0.3">
      <c r="A1" t="s">
        <v>173</v>
      </c>
      <c r="B1" t="s">
        <v>174</v>
      </c>
      <c r="C1">
        <v>9673333333</v>
      </c>
      <c r="D1" s="13">
        <v>44240</v>
      </c>
      <c r="E1" s="40">
        <v>44240.738268171299</v>
      </c>
    </row>
    <row r="2" spans="1:5" x14ac:dyDescent="0.3">
      <c r="A2" t="s">
        <v>171</v>
      </c>
      <c r="B2" t="s">
        <v>172</v>
      </c>
      <c r="C2">
        <v>9672310974</v>
      </c>
      <c r="D2" s="13">
        <v>44240</v>
      </c>
      <c r="E2" s="40">
        <v>44240.737869212964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17"/>
  <sheetViews>
    <sheetView tabSelected="1" workbookViewId="0">
      <selection activeCell="E1" sqref="E1"/>
    </sheetView>
  </sheetViews>
  <sheetFormatPr baseColWidth="10" defaultRowHeight="16.5" x14ac:dyDescent="0.3"/>
  <cols>
    <col min="1" max="16384" width="11" style="19"/>
  </cols>
  <sheetData>
    <row r="1" spans="5:20" ht="18" thickBot="1" x14ac:dyDescent="0.35">
      <c r="E1" s="17" t="s">
        <v>16</v>
      </c>
      <c r="F1" s="51" t="s">
        <v>17</v>
      </c>
      <c r="G1" s="51"/>
      <c r="H1" s="51"/>
      <c r="I1" s="51"/>
    </row>
    <row r="2" spans="5:20" ht="18" thickTop="1" x14ac:dyDescent="0.3">
      <c r="E2" s="34" t="s">
        <v>18</v>
      </c>
      <c r="F2" s="52" t="s">
        <v>26</v>
      </c>
      <c r="G2" s="52"/>
      <c r="H2" s="52"/>
      <c r="I2" s="52"/>
    </row>
    <row r="3" spans="5:20" ht="18.75" x14ac:dyDescent="0.45">
      <c r="E3" s="7" t="s">
        <v>14</v>
      </c>
      <c r="F3" s="45" t="s">
        <v>15</v>
      </c>
      <c r="G3" s="46"/>
      <c r="H3" s="46"/>
      <c r="I3" s="47"/>
    </row>
    <row r="5" spans="5:20" x14ac:dyDescent="0.3">
      <c r="T5" s="82"/>
    </row>
    <row r="17" spans="20:20" x14ac:dyDescent="0.3">
      <c r="T17" s="19" t="s">
        <v>205</v>
      </c>
    </row>
  </sheetData>
  <mergeCells count="3">
    <mergeCell ref="F1:I1"/>
    <mergeCell ref="F2:I2"/>
    <mergeCell ref="F3:I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10" workbookViewId="0">
      <selection activeCell="P31" sqref="P31"/>
    </sheetView>
  </sheetViews>
  <sheetFormatPr baseColWidth="10" defaultRowHeight="16.5" x14ac:dyDescent="0.3"/>
  <cols>
    <col min="1" max="6" width="11" style="58"/>
    <col min="7" max="7" width="18.875" style="58" customWidth="1"/>
    <col min="8" max="16384" width="11" style="58"/>
  </cols>
  <sheetData>
    <row r="1" spans="1:20" x14ac:dyDescent="0.3">
      <c r="A1" s="67" t="s">
        <v>180</v>
      </c>
      <c r="B1" s="67"/>
      <c r="C1" s="67"/>
      <c r="D1" s="67"/>
      <c r="E1" s="67"/>
      <c r="F1" s="67"/>
      <c r="G1" s="67"/>
      <c r="H1" s="67"/>
      <c r="I1" s="78" t="s">
        <v>203</v>
      </c>
    </row>
    <row r="2" spans="1:20" ht="15" customHeight="1" x14ac:dyDescent="0.3">
      <c r="A2" s="81" t="s">
        <v>191</v>
      </c>
      <c r="B2" s="81"/>
      <c r="C2" s="81"/>
      <c r="D2" s="81"/>
      <c r="E2" s="81"/>
      <c r="F2" s="81"/>
      <c r="G2" s="81"/>
      <c r="H2" s="81"/>
      <c r="I2" s="78">
        <f>SUM(I4:I398)</f>
        <v>0</v>
      </c>
      <c r="J2" s="59"/>
    </row>
    <row r="3" spans="1:20" ht="15" customHeight="1" thickBot="1" x14ac:dyDescent="0.35">
      <c r="A3" s="81"/>
      <c r="B3" s="81"/>
      <c r="C3" s="81"/>
      <c r="D3" s="81"/>
      <c r="E3" s="81"/>
      <c r="F3" s="81"/>
      <c r="G3" s="81"/>
      <c r="H3" s="81"/>
      <c r="I3" s="60"/>
    </row>
    <row r="4" spans="1:20" ht="15" customHeight="1" x14ac:dyDescent="0.3">
      <c r="A4" s="68" t="s">
        <v>175</v>
      </c>
      <c r="B4" s="69"/>
      <c r="C4" s="69"/>
      <c r="D4" s="69"/>
      <c r="E4" s="69"/>
      <c r="F4" s="69"/>
      <c r="G4" s="62" t="s">
        <v>176</v>
      </c>
      <c r="H4" s="65"/>
      <c r="I4" s="79">
        <f>IF(H4="X",2.5,0)</f>
        <v>0</v>
      </c>
      <c r="K4" s="61" t="s">
        <v>202</v>
      </c>
      <c r="L4" s="61"/>
      <c r="M4" s="61"/>
      <c r="N4" s="61"/>
      <c r="O4" s="61"/>
      <c r="P4" s="61"/>
      <c r="Q4" s="61"/>
      <c r="R4" s="61"/>
    </row>
    <row r="5" spans="1:20" ht="15" customHeight="1" x14ac:dyDescent="0.3">
      <c r="A5" s="70"/>
      <c r="B5" s="71"/>
      <c r="C5" s="71"/>
      <c r="D5" s="71"/>
      <c r="E5" s="71"/>
      <c r="F5" s="71"/>
      <c r="G5" s="62" t="s">
        <v>177</v>
      </c>
      <c r="H5" s="65"/>
      <c r="I5" s="79">
        <f>IF(H5="X",1,0)</f>
        <v>0</v>
      </c>
    </row>
    <row r="6" spans="1:20" ht="15" customHeight="1" x14ac:dyDescent="0.3">
      <c r="A6" s="70"/>
      <c r="B6" s="71"/>
      <c r="C6" s="71"/>
      <c r="D6" s="71"/>
      <c r="E6" s="71"/>
      <c r="F6" s="71"/>
      <c r="G6" s="62" t="s">
        <v>178</v>
      </c>
      <c r="H6" s="65"/>
      <c r="I6" s="79">
        <f>IF(H6="X",4,0)</f>
        <v>0</v>
      </c>
      <c r="K6" s="80" t="s">
        <v>204</v>
      </c>
      <c r="L6" s="80"/>
      <c r="M6" s="80"/>
      <c r="N6" s="80"/>
      <c r="O6" s="80"/>
      <c r="P6" s="80"/>
      <c r="Q6" s="80"/>
      <c r="R6" s="80"/>
      <c r="S6" s="80"/>
      <c r="T6" s="80"/>
    </row>
    <row r="7" spans="1:20" ht="15" customHeight="1" thickBot="1" x14ac:dyDescent="0.35">
      <c r="A7" s="72"/>
      <c r="B7" s="73"/>
      <c r="C7" s="73"/>
      <c r="D7" s="73"/>
      <c r="E7" s="73"/>
      <c r="F7" s="73"/>
      <c r="G7" s="62" t="s">
        <v>179</v>
      </c>
      <c r="H7" s="65"/>
      <c r="I7" s="79">
        <f>IF(H7="X",3.5,0)</f>
        <v>0</v>
      </c>
      <c r="K7" s="80"/>
      <c r="L7" s="80"/>
      <c r="M7" s="80"/>
      <c r="N7" s="80"/>
      <c r="O7" s="80"/>
      <c r="P7" s="80"/>
      <c r="Q7" s="80"/>
      <c r="R7" s="80"/>
      <c r="S7" s="80"/>
      <c r="T7" s="80"/>
    </row>
    <row r="8" spans="1:20" ht="21.75" customHeight="1" thickBot="1" x14ac:dyDescent="0.4">
      <c r="A8" s="74"/>
      <c r="B8" s="74"/>
      <c r="C8" s="74"/>
      <c r="D8" s="74"/>
      <c r="E8" s="74"/>
      <c r="F8" s="74"/>
      <c r="G8" s="63"/>
      <c r="H8" s="66"/>
      <c r="I8" s="79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ht="20.25" customHeight="1" x14ac:dyDescent="0.3">
      <c r="A9" s="68" t="s">
        <v>181</v>
      </c>
      <c r="B9" s="69"/>
      <c r="C9" s="69"/>
      <c r="D9" s="69"/>
      <c r="E9" s="69"/>
      <c r="F9" s="75"/>
      <c r="G9" s="64" t="s">
        <v>182</v>
      </c>
      <c r="H9" s="65"/>
      <c r="I9" s="79">
        <f>IF(H9="X",4,0)</f>
        <v>0</v>
      </c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ht="20.25" customHeight="1" x14ac:dyDescent="0.3">
      <c r="A10" s="70"/>
      <c r="B10" s="71"/>
      <c r="C10" s="71"/>
      <c r="D10" s="71"/>
      <c r="E10" s="71"/>
      <c r="F10" s="76"/>
      <c r="G10" s="64" t="s">
        <v>185</v>
      </c>
      <c r="H10" s="65"/>
      <c r="I10" s="79">
        <f>IF(H10="X",3.5,0)</f>
        <v>0</v>
      </c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spans="1:20" ht="20.25" customHeight="1" x14ac:dyDescent="0.3">
      <c r="A11" s="70"/>
      <c r="B11" s="71"/>
      <c r="C11" s="71"/>
      <c r="D11" s="71"/>
      <c r="E11" s="71"/>
      <c r="F11" s="76"/>
      <c r="G11" s="64" t="s">
        <v>184</v>
      </c>
      <c r="H11" s="65"/>
      <c r="I11" s="79">
        <f>IF(H11="X",2,0)</f>
        <v>0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spans="1:20" ht="21" customHeight="1" thickBot="1" x14ac:dyDescent="0.35">
      <c r="A12" s="72"/>
      <c r="B12" s="73"/>
      <c r="C12" s="73"/>
      <c r="D12" s="73"/>
      <c r="E12" s="73"/>
      <c r="F12" s="77"/>
      <c r="G12" s="64" t="s">
        <v>183</v>
      </c>
      <c r="H12" s="65"/>
      <c r="I12" s="79">
        <f>IF(H12="X",2.5,0)</f>
        <v>0</v>
      </c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pans="1:20" ht="21.75" customHeight="1" thickBot="1" x14ac:dyDescent="0.4">
      <c r="A13" s="74"/>
      <c r="B13" s="74"/>
      <c r="C13" s="74"/>
      <c r="D13" s="74"/>
      <c r="E13" s="74"/>
      <c r="F13" s="74"/>
      <c r="G13" s="63"/>
      <c r="H13" s="66"/>
      <c r="I13" s="79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spans="1:20" ht="20.25" x14ac:dyDescent="0.3">
      <c r="A14" s="68" t="s">
        <v>186</v>
      </c>
      <c r="B14" s="69"/>
      <c r="C14" s="69"/>
      <c r="D14" s="69"/>
      <c r="E14" s="69"/>
      <c r="F14" s="75"/>
      <c r="G14" s="64" t="s">
        <v>187</v>
      </c>
      <c r="H14" s="65"/>
      <c r="I14" s="79">
        <f>IF(H14="X",5,0)</f>
        <v>0</v>
      </c>
    </row>
    <row r="15" spans="1:20" ht="20.25" x14ac:dyDescent="0.3">
      <c r="A15" s="70"/>
      <c r="B15" s="71"/>
      <c r="C15" s="71"/>
      <c r="D15" s="71"/>
      <c r="E15" s="71"/>
      <c r="F15" s="76"/>
      <c r="G15" s="64" t="s">
        <v>188</v>
      </c>
      <c r="H15" s="65"/>
      <c r="I15" s="79">
        <f>IF(H15="X",1.5,0)</f>
        <v>0</v>
      </c>
    </row>
    <row r="16" spans="1:20" ht="20.25" x14ac:dyDescent="0.3">
      <c r="A16" s="70"/>
      <c r="B16" s="71"/>
      <c r="C16" s="71"/>
      <c r="D16" s="71"/>
      <c r="E16" s="71"/>
      <c r="F16" s="76"/>
      <c r="G16" s="64" t="s">
        <v>189</v>
      </c>
      <c r="H16" s="65"/>
      <c r="I16" s="79">
        <f>IF(H16="X",1,0)</f>
        <v>0</v>
      </c>
    </row>
    <row r="17" spans="1:13" ht="21" thickBot="1" x14ac:dyDescent="0.35">
      <c r="A17" s="72"/>
      <c r="B17" s="73"/>
      <c r="C17" s="73"/>
      <c r="D17" s="73"/>
      <c r="E17" s="73"/>
      <c r="F17" s="77"/>
      <c r="G17" s="64" t="s">
        <v>190</v>
      </c>
      <c r="H17" s="65"/>
      <c r="I17" s="79">
        <f>IF(H17="X",3.5,0)</f>
        <v>0</v>
      </c>
    </row>
    <row r="18" spans="1:13" ht="21.75" thickBot="1" x14ac:dyDescent="0.4">
      <c r="A18" s="74"/>
      <c r="B18" s="74"/>
      <c r="C18" s="74"/>
      <c r="D18" s="74"/>
      <c r="E18" s="74"/>
      <c r="F18" s="74"/>
      <c r="G18" s="63"/>
      <c r="H18" s="66"/>
      <c r="I18" s="79"/>
    </row>
    <row r="19" spans="1:13" ht="20.25" x14ac:dyDescent="0.3">
      <c r="A19" s="68" t="s">
        <v>192</v>
      </c>
      <c r="B19" s="69"/>
      <c r="C19" s="69"/>
      <c r="D19" s="69"/>
      <c r="E19" s="69"/>
      <c r="F19" s="75"/>
      <c r="G19" s="64" t="s">
        <v>194</v>
      </c>
      <c r="H19" s="65"/>
      <c r="I19" s="79">
        <f>IF(H19="X",5,0)</f>
        <v>0</v>
      </c>
    </row>
    <row r="20" spans="1:13" ht="20.25" x14ac:dyDescent="0.3">
      <c r="A20" s="70"/>
      <c r="B20" s="71"/>
      <c r="C20" s="71"/>
      <c r="D20" s="71"/>
      <c r="E20" s="71"/>
      <c r="F20" s="76"/>
      <c r="G20" s="64" t="s">
        <v>195</v>
      </c>
      <c r="H20" s="65"/>
      <c r="I20" s="79">
        <f>IF(H20="X",1.5,0)</f>
        <v>0</v>
      </c>
    </row>
    <row r="21" spans="1:13" ht="20.25" x14ac:dyDescent="0.3">
      <c r="A21" s="70"/>
      <c r="B21" s="71"/>
      <c r="C21" s="71"/>
      <c r="D21" s="71"/>
      <c r="E21" s="71"/>
      <c r="F21" s="76"/>
      <c r="G21" s="64" t="s">
        <v>196</v>
      </c>
      <c r="H21" s="65"/>
      <c r="I21" s="79">
        <f>IF(H21="X",1,0)</f>
        <v>0</v>
      </c>
    </row>
    <row r="22" spans="1:13" ht="21" thickBot="1" x14ac:dyDescent="0.35">
      <c r="A22" s="72"/>
      <c r="B22" s="73"/>
      <c r="C22" s="73"/>
      <c r="D22" s="73"/>
      <c r="E22" s="73"/>
      <c r="F22" s="77"/>
      <c r="G22" s="64" t="s">
        <v>197</v>
      </c>
      <c r="H22" s="65"/>
      <c r="I22" s="79">
        <f>IF(H22="X",3.5,0)</f>
        <v>0</v>
      </c>
    </row>
    <row r="23" spans="1:13" ht="21.75" thickBot="1" x14ac:dyDescent="0.4">
      <c r="A23" s="74"/>
      <c r="B23" s="74"/>
      <c r="C23" s="74"/>
      <c r="D23" s="74"/>
      <c r="E23" s="74"/>
      <c r="F23" s="74"/>
      <c r="G23" s="63"/>
      <c r="H23" s="66"/>
      <c r="I23" s="79"/>
    </row>
    <row r="24" spans="1:13" ht="20.25" x14ac:dyDescent="0.3">
      <c r="A24" s="68" t="s">
        <v>193</v>
      </c>
      <c r="B24" s="69"/>
      <c r="C24" s="69"/>
      <c r="D24" s="69"/>
      <c r="E24" s="69"/>
      <c r="F24" s="75"/>
      <c r="G24" s="64" t="s">
        <v>198</v>
      </c>
      <c r="H24" s="65"/>
      <c r="I24" s="79">
        <f>IF(H24="X",1.9,0)</f>
        <v>0</v>
      </c>
    </row>
    <row r="25" spans="1:13" ht="20.25" x14ac:dyDescent="0.3">
      <c r="A25" s="70"/>
      <c r="B25" s="71"/>
      <c r="C25" s="71"/>
      <c r="D25" s="71"/>
      <c r="E25" s="71"/>
      <c r="F25" s="76"/>
      <c r="G25" s="64" t="s">
        <v>199</v>
      </c>
      <c r="H25" s="65"/>
      <c r="I25" s="79">
        <f>IF(H25="X",3.5,0)</f>
        <v>0</v>
      </c>
    </row>
    <row r="26" spans="1:13" ht="20.25" x14ac:dyDescent="0.3">
      <c r="A26" s="70"/>
      <c r="B26" s="71"/>
      <c r="C26" s="71"/>
      <c r="D26" s="71"/>
      <c r="E26" s="71"/>
      <c r="F26" s="76"/>
      <c r="G26" s="64" t="s">
        <v>200</v>
      </c>
      <c r="H26" s="65"/>
      <c r="I26" s="79">
        <f>IF(H26="X",6.9,0)</f>
        <v>0</v>
      </c>
    </row>
    <row r="27" spans="1:13" ht="21" thickBot="1" x14ac:dyDescent="0.35">
      <c r="A27" s="72"/>
      <c r="B27" s="73"/>
      <c r="C27" s="73"/>
      <c r="D27" s="73"/>
      <c r="E27" s="73"/>
      <c r="F27" s="77"/>
      <c r="G27" s="64" t="s">
        <v>201</v>
      </c>
      <c r="H27" s="65"/>
      <c r="I27" s="79">
        <f>IF(H27="X",2.9,0)</f>
        <v>0</v>
      </c>
    </row>
    <row r="28" spans="1:13" ht="17.25" thickBot="1" x14ac:dyDescent="0.35"/>
    <row r="29" spans="1:13" ht="18" thickBot="1" x14ac:dyDescent="0.35">
      <c r="I29" s="83" t="s">
        <v>16</v>
      </c>
      <c r="J29" s="84" t="s">
        <v>17</v>
      </c>
      <c r="K29" s="84"/>
      <c r="L29" s="84"/>
      <c r="M29" s="85"/>
    </row>
    <row r="30" spans="1:13" ht="17.25" x14ac:dyDescent="0.3">
      <c r="I30" s="86" t="s">
        <v>18</v>
      </c>
      <c r="J30" s="52" t="s">
        <v>26</v>
      </c>
      <c r="K30" s="52"/>
      <c r="L30" s="52"/>
      <c r="M30" s="87"/>
    </row>
    <row r="31" spans="1:13" ht="19.5" thickBot="1" x14ac:dyDescent="0.5">
      <c r="I31" s="88" t="s">
        <v>14</v>
      </c>
      <c r="J31" s="89" t="s">
        <v>15</v>
      </c>
      <c r="K31" s="90"/>
      <c r="L31" s="90"/>
      <c r="M31" s="91"/>
    </row>
  </sheetData>
  <mergeCells count="12">
    <mergeCell ref="J29:M29"/>
    <mergeCell ref="J30:M30"/>
    <mergeCell ref="J31:M31"/>
    <mergeCell ref="A14:F17"/>
    <mergeCell ref="A19:F22"/>
    <mergeCell ref="A24:F27"/>
    <mergeCell ref="K4:R4"/>
    <mergeCell ref="K6:T13"/>
    <mergeCell ref="A2:H3"/>
    <mergeCell ref="A4:F7"/>
    <mergeCell ref="A1:H1"/>
    <mergeCell ref="A9:F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Practica 1</vt:lpstr>
      <vt:lpstr>FUNCIONES</vt:lpstr>
      <vt:lpstr>Hoja1</vt:lpstr>
      <vt:lpstr>Encuesta</vt:lpstr>
      <vt:lpstr>MACRO</vt:lpstr>
      <vt:lpstr>RELOJ</vt:lpstr>
      <vt:lpstr>REGISTRO</vt:lpstr>
      <vt:lpstr>Mapa conceptual</vt:lpstr>
      <vt:lpstr>Test</vt:lpstr>
    </vt:vector>
  </TitlesOfParts>
  <Company>Blk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</dc:creator>
  <cp:lastModifiedBy>Blake</cp:lastModifiedBy>
  <cp:lastPrinted>2021-02-19T05:27:12Z</cp:lastPrinted>
  <dcterms:created xsi:type="dcterms:W3CDTF">2021-01-09T19:38:06Z</dcterms:created>
  <dcterms:modified xsi:type="dcterms:W3CDTF">2021-02-19T05:28:44Z</dcterms:modified>
</cp:coreProperties>
</file>