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quina 2\Desktop\"/>
    </mc:Choice>
  </mc:AlternateContent>
  <xr:revisionPtr revIDLastSave="0" documentId="8_{7C0B21E0-8E59-4E8F-9769-FB0FAD2E26B3}" xr6:coauthVersionLast="47" xr6:coauthVersionMax="47" xr10:uidLastSave="{00000000-0000-0000-0000-000000000000}"/>
  <bookViews>
    <workbookView xWindow="-120" yWindow="-120" windowWidth="20730" windowHeight="11160" xr2:uid="{ABC16023-9410-4D03-87A5-8D5F1413CC2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2" i="1" l="1"/>
  <c r="L32" i="1"/>
  <c r="S16" i="1"/>
  <c r="S15" i="1"/>
  <c r="S13" i="1"/>
  <c r="S27" i="1"/>
  <c r="K32" i="1"/>
  <c r="J31" i="1"/>
  <c r="J30" i="1"/>
  <c r="J29" i="1"/>
  <c r="R12" i="1"/>
  <c r="R26" i="1"/>
  <c r="R25" i="1"/>
  <c r="R24" i="1"/>
  <c r="G24" i="1"/>
  <c r="H24" i="1"/>
  <c r="I24" i="1"/>
  <c r="J24" i="1"/>
  <c r="K24" i="1"/>
  <c r="L24" i="1"/>
  <c r="M24" i="1"/>
  <c r="N24" i="1"/>
  <c r="O24" i="1"/>
  <c r="P24" i="1"/>
  <c r="Q24" i="1"/>
  <c r="F24" i="1"/>
  <c r="R10" i="1"/>
  <c r="R11" i="1"/>
  <c r="G10" i="1"/>
  <c r="H10" i="1"/>
  <c r="I10" i="1"/>
  <c r="J10" i="1"/>
  <c r="K10" i="1"/>
  <c r="L10" i="1"/>
  <c r="M10" i="1"/>
  <c r="N10" i="1"/>
  <c r="O10" i="1"/>
  <c r="P10" i="1"/>
  <c r="Q10" i="1"/>
  <c r="F10" i="1"/>
  <c r="D23" i="1"/>
  <c r="D22" i="1"/>
  <c r="D21" i="1"/>
  <c r="D19" i="1"/>
  <c r="D9" i="1"/>
  <c r="D7" i="1"/>
  <c r="D8" i="1"/>
  <c r="D5" i="1"/>
</calcChain>
</file>

<file path=xl/sharedStrings.xml><?xml version="1.0" encoding="utf-8"?>
<sst xmlns="http://schemas.openxmlformats.org/spreadsheetml/2006/main" count="81" uniqueCount="32">
  <si>
    <t>EL MADERAL</t>
  </si>
  <si>
    <t>COMEDOR</t>
  </si>
  <si>
    <t>ESTUFA</t>
  </si>
  <si>
    <t>LAVADORA</t>
  </si>
  <si>
    <t>RECAMARA</t>
  </si>
  <si>
    <t>JUEGO DE SALA</t>
  </si>
  <si>
    <t>REFRI</t>
  </si>
  <si>
    <t>BONO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</si>
  <si>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</si>
  <si>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</si>
  <si>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</si>
  <si>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</si>
  <si>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</si>
  <si>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</si>
  <si>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</si>
  <si>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</si>
  <si>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</si>
  <si>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</si>
  <si>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</si>
  <si>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</si>
  <si>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*</t>
  </si>
  <si>
    <t>%</t>
  </si>
  <si>
    <t>NODAL</t>
  </si>
  <si>
    <t>SALARIO</t>
  </si>
  <si>
    <t>VENTA</t>
  </si>
  <si>
    <t>RENTA</t>
  </si>
  <si>
    <t>SERVICIOS</t>
  </si>
  <si>
    <t>MUEBLES</t>
  </si>
  <si>
    <t>TOTAL VENTA</t>
  </si>
  <si>
    <t>TOTAL SALARIO</t>
  </si>
  <si>
    <t>TOTAL GASTO</t>
  </si>
  <si>
    <t>ANGELA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</si>
</sst>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44" fontId="0" fillId="0" borderId="1" xfId="1" applyFont="1" applyBorder="1"/>
    <xf numFmtId="9" fontId="0" fillId="0" borderId="1" xfId="2" applyFont="1" applyBorder="1"/>
    <xf numFmtId="0" fontId="0" fillId="0" borderId="2" xfId="0" applyBorder="1" applyAlignment="1">
      <alignment horizontal="center"/>
    </xf>
    <xf numFmtId="44" fontId="0" fillId="2" borderId="1" xfId="0" applyNumberFormat="1" applyFill="1" applyBorder="1"/>
    <xf numFmtId="44" fontId="0" fillId="2" borderId="1" xfId="1" applyFont="1" applyFill="1" applyBorder="1"/>
    <xf numFmtId="0" fontId="0" fillId="3" borderId="1" xfId="0" applyFill="1" applyBorder="1" applyAlignment="1">
      <alignment horizontal="center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44" fontId="0" fillId="4" borderId="1" xfId="0" applyNumberFormat="1" applyFill="1" applyBorder="1"/>
    <xf numFmtId="44" fontId="0" fillId="4" borderId="1" xfId="1" applyFont="1" applyFill="1" applyBorder="1"/>
    <xf numFmtId="44" fontId="0" fillId="3" borderId="1" xfId="1" applyFont="1" applyFill="1" applyBorder="1" applyAlignment="1">
      <alignment horizontal="center"/>
    </xf>
    <xf numFmtId="44" fontId="0" fillId="0" borderId="0" xfId="0" applyNumberFormat="1"/>
    <xf numFmtId="0" fontId="0" fillId="7" borderId="1" xfId="0" applyFill="1" applyBorder="1"/>
    <xf numFmtId="44" fontId="0" fillId="8" borderId="1" xfId="0" applyNumberFormat="1" applyFill="1" applyBorder="1"/>
    <xf numFmtId="0" fontId="0" fillId="8" borderId="1" xfId="0" applyFill="1" applyBorder="1"/>
    <xf numFmtId="44" fontId="0" fillId="9" borderId="1" xfId="1" applyFont="1" applyFill="1" applyBorder="1"/>
    <xf numFmtId="0" fontId="0" fillId="10" borderId="1" xfId="0" applyFill="1" applyBorder="1"/>
    <xf numFmtId="44" fontId="0" fillId="8" borderId="1" xfId="1" applyFont="1" applyFill="1" applyBorder="1"/>
    <xf numFmtId="44" fontId="0" fillId="11" borderId="1" xfId="0" applyNumberFormat="1" applyFill="1" applyBorder="1"/>
    <xf numFmtId="44" fontId="0" fillId="11" borderId="1" xfId="1" applyFont="1" applyFill="1" applyBorder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AF938-D387-4F17-93AE-6C8F19020E71}">
  <dimension ref="A1:T32"/>
  <sheetViews>
    <sheetView tabSelected="1" topLeftCell="B1" zoomScale="80" zoomScaleNormal="80" workbookViewId="0">
      <selection activeCell="R21" sqref="R21"/>
    </sheetView>
  </sheetViews>
  <sheetFormatPr baseColWidth="10" defaultRowHeight="15" x14ac:dyDescent="0.25"/>
  <cols>
    <col min="1" max="1" width="14.28515625" bestFit="1" customWidth="1"/>
    <col min="2" max="2" width="12.140625" bestFit="1" customWidth="1"/>
    <col min="6" max="9" width="12.140625" bestFit="1" customWidth="1"/>
    <col min="10" max="10" width="13.28515625" bestFit="1" customWidth="1"/>
    <col min="11" max="11" width="13.42578125" bestFit="1" customWidth="1"/>
    <col min="12" max="12" width="15" bestFit="1" customWidth="1"/>
    <col min="13" max="13" width="13.42578125" bestFit="1" customWidth="1"/>
    <col min="14" max="14" width="11.7109375" bestFit="1" customWidth="1"/>
    <col min="15" max="15" width="13.42578125" bestFit="1" customWidth="1"/>
    <col min="16" max="17" width="12.140625" bestFit="1" customWidth="1"/>
    <col min="18" max="18" width="15.28515625" bestFit="1" customWidth="1"/>
    <col min="19" max="19" width="13.42578125" bestFit="1" customWidth="1"/>
    <col min="20" max="20" width="12.42578125" bestFit="1" customWidth="1"/>
  </cols>
  <sheetData>
    <row r="1" spans="1:20" x14ac:dyDescent="0.25">
      <c r="F1" s="2" t="s">
        <v>0</v>
      </c>
      <c r="G1" s="2"/>
      <c r="H1" s="2"/>
      <c r="I1" s="2"/>
      <c r="J1" s="2"/>
    </row>
    <row r="2" spans="1:20" x14ac:dyDescent="0.25">
      <c r="A2" s="3" t="s">
        <v>7</v>
      </c>
      <c r="B2" s="24">
        <v>6000</v>
      </c>
      <c r="J2" s="6" t="s">
        <v>22</v>
      </c>
      <c r="K2" s="6"/>
    </row>
    <row r="3" spans="1:20" x14ac:dyDescent="0.25">
      <c r="A3" s="3"/>
      <c r="B3" s="24"/>
      <c r="D3" s="1" t="s">
        <v>21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13</v>
      </c>
      <c r="L3" s="12" t="s">
        <v>14</v>
      </c>
      <c r="M3" s="9" t="s">
        <v>15</v>
      </c>
      <c r="N3" s="9" t="s">
        <v>16</v>
      </c>
      <c r="O3" s="13" t="s">
        <v>17</v>
      </c>
      <c r="P3" s="11" t="s">
        <v>18</v>
      </c>
      <c r="Q3" s="11" t="s">
        <v>19</v>
      </c>
    </row>
    <row r="4" spans="1:20" x14ac:dyDescent="0.25">
      <c r="A4" s="3" t="s">
        <v>1</v>
      </c>
      <c r="B4" s="8">
        <v>6250.34</v>
      </c>
      <c r="C4" s="5"/>
      <c r="D4" s="8">
        <v>6250.34</v>
      </c>
      <c r="F4" s="14"/>
      <c r="G4" s="14">
        <v>1</v>
      </c>
      <c r="H4" s="14"/>
      <c r="I4" s="14">
        <v>3</v>
      </c>
      <c r="J4" s="14">
        <v>6</v>
      </c>
      <c r="K4" s="14">
        <v>1</v>
      </c>
      <c r="L4" s="15"/>
      <c r="M4" s="9" t="s">
        <v>20</v>
      </c>
      <c r="N4" s="9" t="s">
        <v>20</v>
      </c>
      <c r="O4" s="16">
        <v>4</v>
      </c>
      <c r="P4" s="14"/>
      <c r="Q4" s="14">
        <v>3</v>
      </c>
    </row>
    <row r="5" spans="1:20" x14ac:dyDescent="0.25">
      <c r="A5" s="3" t="s">
        <v>2</v>
      </c>
      <c r="B5" s="4">
        <v>5807.23</v>
      </c>
      <c r="C5" s="5">
        <v>0.08</v>
      </c>
      <c r="D5" s="7">
        <f>B5*C5+B5</f>
        <v>6271.8083999999999</v>
      </c>
      <c r="F5" s="14">
        <v>1</v>
      </c>
      <c r="G5" s="14"/>
      <c r="H5" s="14"/>
      <c r="I5" s="14"/>
      <c r="J5" s="14">
        <v>7</v>
      </c>
      <c r="K5" s="14"/>
      <c r="L5" s="15"/>
      <c r="M5" s="9" t="s">
        <v>20</v>
      </c>
      <c r="N5" s="9" t="s">
        <v>20</v>
      </c>
      <c r="O5" s="16">
        <v>1</v>
      </c>
      <c r="P5" s="14">
        <v>4</v>
      </c>
      <c r="Q5" s="14">
        <v>4</v>
      </c>
    </row>
    <row r="6" spans="1:20" x14ac:dyDescent="0.25">
      <c r="A6" s="3" t="s">
        <v>3</v>
      </c>
      <c r="B6" s="8">
        <v>6682.75</v>
      </c>
      <c r="C6" s="5"/>
      <c r="D6" s="8">
        <v>6682.75</v>
      </c>
      <c r="F6" s="14"/>
      <c r="G6" s="14">
        <v>4</v>
      </c>
      <c r="H6" s="14">
        <v>4</v>
      </c>
      <c r="I6" s="14">
        <v>1</v>
      </c>
      <c r="J6" s="14"/>
      <c r="K6" s="14"/>
      <c r="L6" s="15">
        <v>3</v>
      </c>
      <c r="M6" s="9" t="s">
        <v>20</v>
      </c>
      <c r="N6" s="9" t="s">
        <v>20</v>
      </c>
      <c r="O6" s="16">
        <v>4</v>
      </c>
      <c r="P6" s="14"/>
      <c r="Q6" s="14"/>
    </row>
    <row r="7" spans="1:20" x14ac:dyDescent="0.25">
      <c r="A7" s="3" t="s">
        <v>4</v>
      </c>
      <c r="B7" s="4">
        <v>4952.37</v>
      </c>
      <c r="C7" s="5">
        <v>0.08</v>
      </c>
      <c r="D7" s="7">
        <f>B7+C7*B7</f>
        <v>5348.5595999999996</v>
      </c>
      <c r="F7" s="14">
        <v>4</v>
      </c>
      <c r="G7" s="14"/>
      <c r="H7" s="14"/>
      <c r="I7" s="14"/>
      <c r="J7" s="14"/>
      <c r="K7" s="14">
        <v>1</v>
      </c>
      <c r="L7" s="15"/>
      <c r="M7" s="9" t="s">
        <v>20</v>
      </c>
      <c r="N7" s="9" t="s">
        <v>20</v>
      </c>
      <c r="O7" s="16">
        <v>5</v>
      </c>
      <c r="P7" s="14"/>
      <c r="Q7" s="14">
        <v>1</v>
      </c>
    </row>
    <row r="8" spans="1:20" x14ac:dyDescent="0.25">
      <c r="A8" s="3" t="s">
        <v>5</v>
      </c>
      <c r="B8" s="4">
        <v>7238.78</v>
      </c>
      <c r="C8" s="5">
        <v>0.1</v>
      </c>
      <c r="D8" s="7">
        <f>B8-B8*C8</f>
        <v>6514.902</v>
      </c>
      <c r="F8" s="14">
        <v>2</v>
      </c>
      <c r="G8" s="14"/>
      <c r="H8" s="14"/>
      <c r="I8" s="14">
        <v>1</v>
      </c>
      <c r="J8" s="14">
        <v>2</v>
      </c>
      <c r="K8" s="14"/>
      <c r="L8" s="15">
        <v>2</v>
      </c>
      <c r="M8" s="9" t="s">
        <v>20</v>
      </c>
      <c r="N8" s="9" t="s">
        <v>20</v>
      </c>
      <c r="O8" s="16"/>
      <c r="P8" s="14">
        <v>1</v>
      </c>
      <c r="Q8" s="14"/>
    </row>
    <row r="9" spans="1:20" x14ac:dyDescent="0.25">
      <c r="A9" s="3" t="s">
        <v>6</v>
      </c>
      <c r="B9" s="4">
        <v>8563.56</v>
      </c>
      <c r="C9" s="5">
        <v>0.1</v>
      </c>
      <c r="D9" s="7">
        <f>B9-B9*C9</f>
        <v>7707.2039999999997</v>
      </c>
      <c r="F9" s="14"/>
      <c r="G9" s="14"/>
      <c r="H9" s="14"/>
      <c r="I9" s="14">
        <v>1</v>
      </c>
      <c r="J9" s="14">
        <v>1</v>
      </c>
      <c r="K9" s="14"/>
      <c r="L9" s="15">
        <v>5</v>
      </c>
      <c r="M9" s="9" t="s">
        <v>20</v>
      </c>
      <c r="N9" s="9" t="s">
        <v>20</v>
      </c>
      <c r="O9" s="16"/>
      <c r="P9" s="14"/>
      <c r="Q9" s="14">
        <v>3</v>
      </c>
    </row>
    <row r="10" spans="1:20" x14ac:dyDescent="0.25">
      <c r="E10" s="23" t="s">
        <v>24</v>
      </c>
      <c r="F10" s="17">
        <f>F4*$D$4+F5*$D$5+F6*$D$6+F7*$D$7+F8*$D$8+F9*$D$9</f>
        <v>40695.8508</v>
      </c>
      <c r="G10" s="17">
        <f t="shared" ref="G10:Q10" si="0">G4*$D$4+G5*$D$5+G6*$D$6+G7*$D$7+G8*$D$8+G9*$D$9</f>
        <v>32981.339999999997</v>
      </c>
      <c r="H10" s="17">
        <f t="shared" si="0"/>
        <v>26731</v>
      </c>
      <c r="I10" s="17">
        <f t="shared" si="0"/>
        <v>39655.875999999997</v>
      </c>
      <c r="J10" s="17">
        <f t="shared" si="0"/>
        <v>102141.7068</v>
      </c>
      <c r="K10" s="17">
        <f t="shared" si="0"/>
        <v>11598.899600000001</v>
      </c>
      <c r="L10" s="17">
        <f t="shared" si="0"/>
        <v>71614.073999999993</v>
      </c>
      <c r="M10" s="17" t="e">
        <f t="shared" si="0"/>
        <v>#VALUE!</v>
      </c>
      <c r="N10" s="17" t="e">
        <f t="shared" si="0"/>
        <v>#VALUE!</v>
      </c>
      <c r="O10" s="17">
        <f t="shared" si="0"/>
        <v>84746.966400000005</v>
      </c>
      <c r="P10" s="17">
        <f t="shared" si="0"/>
        <v>31602.135600000001</v>
      </c>
      <c r="Q10" s="17">
        <f t="shared" si="0"/>
        <v>72308.425199999998</v>
      </c>
      <c r="R10" s="22">
        <f>F10+G10+H10+I10+J10+K10+L10+O10+P10+Q10</f>
        <v>514076.27439999999</v>
      </c>
    </row>
    <row r="11" spans="1:20" x14ac:dyDescent="0.25">
      <c r="E11" s="23" t="s">
        <v>7</v>
      </c>
      <c r="F11" s="18"/>
      <c r="G11" s="18"/>
      <c r="H11" s="18"/>
      <c r="I11" s="18"/>
      <c r="J11" s="18">
        <v>6000</v>
      </c>
      <c r="K11" s="18"/>
      <c r="L11" s="18">
        <v>6000</v>
      </c>
      <c r="M11" s="19" t="s">
        <v>20</v>
      </c>
      <c r="N11" s="19" t="s">
        <v>20</v>
      </c>
      <c r="O11" s="18">
        <v>6000</v>
      </c>
      <c r="P11" s="18"/>
      <c r="Q11" s="18">
        <v>6000</v>
      </c>
      <c r="R11" s="22">
        <f>J11+L11+O11+Q11</f>
        <v>24000</v>
      </c>
    </row>
    <row r="12" spans="1:20" x14ac:dyDescent="0.25">
      <c r="E12" s="23" t="s">
        <v>23</v>
      </c>
      <c r="F12" s="10">
        <v>6000</v>
      </c>
      <c r="G12" s="10">
        <v>6000</v>
      </c>
      <c r="H12" s="10">
        <v>6000</v>
      </c>
      <c r="I12" s="10">
        <v>6000</v>
      </c>
      <c r="J12" s="10">
        <v>6000</v>
      </c>
      <c r="K12" s="10">
        <v>6000</v>
      </c>
      <c r="L12" s="10">
        <v>6000</v>
      </c>
      <c r="M12" s="10"/>
      <c r="N12" s="10"/>
      <c r="O12" s="10">
        <v>6000</v>
      </c>
      <c r="P12" s="10">
        <v>6000</v>
      </c>
      <c r="Q12" s="10">
        <v>6000</v>
      </c>
      <c r="R12" s="26">
        <f>F12+G12+H12+I12+J12+K12+L12+O12+P12+Q12</f>
        <v>60000</v>
      </c>
    </row>
    <row r="13" spans="1:20" x14ac:dyDescent="0.25">
      <c r="S13" s="28">
        <f>R11+R12</f>
        <v>84000</v>
      </c>
      <c r="T13">
        <v>94000</v>
      </c>
    </row>
    <row r="15" spans="1:20" x14ac:dyDescent="0.25">
      <c r="R15" s="3" t="s">
        <v>28</v>
      </c>
      <c r="S15" s="27">
        <f>R10+R24</f>
        <v>950279.36239999998</v>
      </c>
    </row>
    <row r="16" spans="1:20" x14ac:dyDescent="0.25">
      <c r="J16" s="6" t="s">
        <v>31</v>
      </c>
      <c r="K16" s="6"/>
      <c r="R16" s="3" t="s">
        <v>29</v>
      </c>
      <c r="S16" s="27">
        <f>T13+S27</f>
        <v>172000</v>
      </c>
    </row>
    <row r="17" spans="1:19" x14ac:dyDescent="0.25">
      <c r="F17" s="11" t="s">
        <v>8</v>
      </c>
      <c r="G17" s="11" t="s">
        <v>9</v>
      </c>
      <c r="H17" s="11" t="s">
        <v>10</v>
      </c>
      <c r="I17" s="11" t="s">
        <v>11</v>
      </c>
      <c r="J17" s="11" t="s">
        <v>12</v>
      </c>
      <c r="K17" s="11" t="s">
        <v>13</v>
      </c>
      <c r="L17" s="12" t="s">
        <v>14</v>
      </c>
      <c r="M17" s="9" t="s">
        <v>15</v>
      </c>
      <c r="N17" s="9" t="s">
        <v>16</v>
      </c>
      <c r="O17" s="13" t="s">
        <v>17</v>
      </c>
      <c r="P17" s="11" t="s">
        <v>18</v>
      </c>
      <c r="Q17" s="11" t="s">
        <v>19</v>
      </c>
    </row>
    <row r="18" spans="1:19" x14ac:dyDescent="0.25">
      <c r="A18" s="3" t="s">
        <v>1</v>
      </c>
      <c r="B18" s="8">
        <v>6250.34</v>
      </c>
      <c r="C18" s="5"/>
      <c r="D18" s="8">
        <v>6250.34</v>
      </c>
      <c r="F18" s="14"/>
      <c r="G18" s="14"/>
      <c r="H18" s="14"/>
      <c r="I18" s="14">
        <v>1</v>
      </c>
      <c r="J18" s="14">
        <v>4</v>
      </c>
      <c r="K18" s="14">
        <v>1</v>
      </c>
      <c r="L18" s="15"/>
      <c r="M18" s="9" t="s">
        <v>20</v>
      </c>
      <c r="N18" s="9" t="s">
        <v>20</v>
      </c>
      <c r="O18" s="16">
        <v>2</v>
      </c>
      <c r="P18" s="14"/>
      <c r="Q18" s="14">
        <v>1</v>
      </c>
    </row>
    <row r="19" spans="1:19" x14ac:dyDescent="0.25">
      <c r="A19" s="3" t="s">
        <v>2</v>
      </c>
      <c r="B19" s="4">
        <v>5807.23</v>
      </c>
      <c r="C19" s="5">
        <v>0.08</v>
      </c>
      <c r="D19" s="7">
        <f>B19*C19+B19</f>
        <v>6271.8083999999999</v>
      </c>
      <c r="F19" s="14">
        <v>3</v>
      </c>
      <c r="G19" s="14"/>
      <c r="H19" s="14"/>
      <c r="I19" s="14">
        <v>1</v>
      </c>
      <c r="J19" s="14">
        <v>5</v>
      </c>
      <c r="K19" s="14"/>
      <c r="L19" s="15"/>
      <c r="M19" s="9" t="s">
        <v>20</v>
      </c>
      <c r="N19" s="9" t="s">
        <v>20</v>
      </c>
      <c r="O19" s="16">
        <v>2</v>
      </c>
      <c r="P19" s="14">
        <v>1</v>
      </c>
      <c r="Q19" s="14">
        <v>2</v>
      </c>
    </row>
    <row r="20" spans="1:19" x14ac:dyDescent="0.25">
      <c r="A20" s="3" t="s">
        <v>3</v>
      </c>
      <c r="B20" s="8">
        <v>6682.75</v>
      </c>
      <c r="C20" s="5"/>
      <c r="D20" s="8">
        <v>6682.75</v>
      </c>
      <c r="F20" s="14"/>
      <c r="G20" s="14">
        <v>2</v>
      </c>
      <c r="H20" s="14"/>
      <c r="I20" s="14">
        <v>6</v>
      </c>
      <c r="J20" s="14"/>
      <c r="K20" s="14"/>
      <c r="L20" s="15">
        <v>1</v>
      </c>
      <c r="M20" s="9" t="s">
        <v>20</v>
      </c>
      <c r="N20" s="9" t="s">
        <v>20</v>
      </c>
      <c r="O20" s="16">
        <v>1</v>
      </c>
      <c r="P20" s="14"/>
      <c r="Q20" s="14"/>
    </row>
    <row r="21" spans="1:19" x14ac:dyDescent="0.25">
      <c r="A21" s="3" t="s">
        <v>4</v>
      </c>
      <c r="B21" s="4">
        <v>4952.37</v>
      </c>
      <c r="C21" s="5">
        <v>0.08</v>
      </c>
      <c r="D21" s="7">
        <f>B21+C21*B21</f>
        <v>5348.5595999999996</v>
      </c>
      <c r="F21" s="14">
        <v>2</v>
      </c>
      <c r="G21" s="14"/>
      <c r="H21" s="14"/>
      <c r="I21" s="14"/>
      <c r="J21" s="14"/>
      <c r="K21" s="14">
        <v>2</v>
      </c>
      <c r="L21" s="15"/>
      <c r="M21" s="9" t="s">
        <v>20</v>
      </c>
      <c r="N21" s="9" t="s">
        <v>20</v>
      </c>
      <c r="O21" s="16">
        <v>2</v>
      </c>
      <c r="P21" s="14"/>
      <c r="Q21" s="14">
        <v>3</v>
      </c>
    </row>
    <row r="22" spans="1:19" x14ac:dyDescent="0.25">
      <c r="A22" s="3" t="s">
        <v>5</v>
      </c>
      <c r="B22" s="4">
        <v>7238.78</v>
      </c>
      <c r="C22" s="5">
        <v>0.1</v>
      </c>
      <c r="D22" s="7">
        <f>B22-B22*C22</f>
        <v>6514.902</v>
      </c>
      <c r="F22" s="14">
        <v>1</v>
      </c>
      <c r="G22" s="14"/>
      <c r="H22" s="14">
        <v>3</v>
      </c>
      <c r="I22" s="14"/>
      <c r="J22" s="14">
        <v>1</v>
      </c>
      <c r="K22" s="14"/>
      <c r="L22" s="15">
        <v>4</v>
      </c>
      <c r="M22" s="9" t="s">
        <v>20</v>
      </c>
      <c r="N22" s="9" t="s">
        <v>20</v>
      </c>
      <c r="O22" s="16"/>
      <c r="P22" s="14">
        <v>4</v>
      </c>
      <c r="Q22" s="14"/>
    </row>
    <row r="23" spans="1:19" x14ac:dyDescent="0.25">
      <c r="A23" s="3" t="s">
        <v>6</v>
      </c>
      <c r="B23" s="4">
        <v>8563.56</v>
      </c>
      <c r="C23" s="5">
        <v>0.1</v>
      </c>
      <c r="D23" s="7">
        <f>B23-B23*C23</f>
        <v>7707.2039999999997</v>
      </c>
      <c r="F23" s="14"/>
      <c r="G23" s="14">
        <v>4</v>
      </c>
      <c r="H23" s="14"/>
      <c r="I23" s="14">
        <v>2</v>
      </c>
      <c r="J23" s="14">
        <v>2</v>
      </c>
      <c r="K23" s="14"/>
      <c r="L23" s="15">
        <v>3</v>
      </c>
      <c r="M23" s="9" t="s">
        <v>20</v>
      </c>
      <c r="N23" s="9" t="s">
        <v>20</v>
      </c>
      <c r="O23" s="16"/>
      <c r="P23" s="14"/>
      <c r="Q23" s="14">
        <v>1</v>
      </c>
    </row>
    <row r="24" spans="1:19" x14ac:dyDescent="0.25">
      <c r="E24" s="23" t="s">
        <v>24</v>
      </c>
      <c r="F24" s="17">
        <f>F18*$D$4+F19*$D$5+F20*$D$6+F21*$D$7+F22*$D$8+F23*$D$9</f>
        <v>36027.446400000001</v>
      </c>
      <c r="G24" s="17">
        <f t="shared" ref="G24:Q24" si="1">G18*$D$4+G19*$D$5+G20*$D$6+G21*$D$7+G22*$D$8+G23*$D$9</f>
        <v>44194.315999999999</v>
      </c>
      <c r="H24" s="17">
        <f t="shared" si="1"/>
        <v>19544.705999999998</v>
      </c>
      <c r="I24" s="17">
        <f t="shared" si="1"/>
        <v>68033.056400000001</v>
      </c>
      <c r="J24" s="17">
        <f t="shared" si="1"/>
        <v>78289.712</v>
      </c>
      <c r="K24" s="17">
        <f t="shared" si="1"/>
        <v>16947.459199999998</v>
      </c>
      <c r="L24" s="17">
        <f t="shared" si="1"/>
        <v>55863.97</v>
      </c>
      <c r="M24" s="17" t="e">
        <f t="shared" si="1"/>
        <v>#VALUE!</v>
      </c>
      <c r="N24" s="17" t="e">
        <f t="shared" si="1"/>
        <v>#VALUE!</v>
      </c>
      <c r="O24" s="17">
        <f t="shared" si="1"/>
        <v>42424.165999999997</v>
      </c>
      <c r="P24" s="17">
        <f t="shared" si="1"/>
        <v>32331.416400000002</v>
      </c>
      <c r="Q24" s="17">
        <f t="shared" si="1"/>
        <v>42546.839599999992</v>
      </c>
      <c r="R24" s="22">
        <f>F24+G24+H24+I24+J24+K24+L24+O24+P24+Q24</f>
        <v>436203.08799999993</v>
      </c>
    </row>
    <row r="25" spans="1:19" x14ac:dyDescent="0.25">
      <c r="E25" s="23" t="s">
        <v>7</v>
      </c>
      <c r="F25" s="10"/>
      <c r="G25" s="10"/>
      <c r="H25" s="10"/>
      <c r="I25" s="10">
        <v>6000</v>
      </c>
      <c r="J25" s="10">
        <v>6000</v>
      </c>
      <c r="K25" s="10"/>
      <c r="L25" s="10">
        <v>6000</v>
      </c>
      <c r="M25" s="9" t="s">
        <v>20</v>
      </c>
      <c r="N25" s="9" t="s">
        <v>20</v>
      </c>
      <c r="O25" s="10"/>
      <c r="P25" s="10"/>
      <c r="Q25" s="10"/>
      <c r="R25" s="26">
        <f>I25+J25+L25</f>
        <v>18000</v>
      </c>
    </row>
    <row r="26" spans="1:19" x14ac:dyDescent="0.25">
      <c r="E26" s="23" t="s">
        <v>23</v>
      </c>
      <c r="F26" s="21">
        <v>6000</v>
      </c>
      <c r="G26" s="21">
        <v>6000</v>
      </c>
      <c r="H26" s="21">
        <v>6000</v>
      </c>
      <c r="I26" s="21">
        <v>6000</v>
      </c>
      <c r="J26" s="21">
        <v>6000</v>
      </c>
      <c r="K26" s="21">
        <v>6000</v>
      </c>
      <c r="L26" s="21">
        <v>6000</v>
      </c>
      <c r="M26" s="21"/>
      <c r="N26" s="21"/>
      <c r="O26" s="21">
        <v>6000</v>
      </c>
      <c r="P26" s="21">
        <v>6000</v>
      </c>
      <c r="Q26" s="21">
        <v>6000</v>
      </c>
      <c r="R26" s="26">
        <f>F26+G26+H26+I26+J26+K26+L26+O26+P26+Q26</f>
        <v>60000</v>
      </c>
    </row>
    <row r="27" spans="1:19" x14ac:dyDescent="0.25">
      <c r="S27" s="28">
        <f>R25+R26</f>
        <v>78000</v>
      </c>
    </row>
    <row r="29" spans="1:19" x14ac:dyDescent="0.25">
      <c r="H29" s="25" t="s">
        <v>25</v>
      </c>
      <c r="I29" s="25">
        <v>10000</v>
      </c>
      <c r="J29" s="25">
        <f>I29*12</f>
        <v>120000</v>
      </c>
    </row>
    <row r="30" spans="1:19" x14ac:dyDescent="0.25">
      <c r="H30" s="25" t="s">
        <v>26</v>
      </c>
      <c r="I30" s="25">
        <v>8000</v>
      </c>
      <c r="J30" s="25">
        <f>I30*12</f>
        <v>96000</v>
      </c>
    </row>
    <row r="31" spans="1:19" x14ac:dyDescent="0.25">
      <c r="H31" s="25" t="s">
        <v>27</v>
      </c>
      <c r="I31" s="25">
        <v>22000</v>
      </c>
      <c r="J31" s="25">
        <f>I31*10</f>
        <v>220000</v>
      </c>
    </row>
    <row r="32" spans="1:19" x14ac:dyDescent="0.25">
      <c r="J32" t="s">
        <v>30</v>
      </c>
      <c r="K32" s="4">
        <f>J29+J30+J31</f>
        <v>436000</v>
      </c>
      <c r="L32" s="27">
        <f>K32+S16</f>
        <v>608000</v>
      </c>
      <c r="M32" s="20"/>
      <c r="O32" s="27">
        <f>S15-L32</f>
        <v>342279.36239999998</v>
      </c>
    </row>
  </sheetData>
  <mergeCells count="3">
    <mergeCell ref="F1:J1"/>
    <mergeCell ref="J2:K2"/>
    <mergeCell ref="J16:K16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Maquina 2</dc:creator>
  <cp:lastModifiedBy>Maquina 2</cp:lastModifiedBy>
  <dcterms:created xsi:type="dcterms:W3CDTF">2024-06-19T14:27:46Z</dcterms:created>
  <dcterms:modified xsi:type="dcterms:W3CDTF">2024-06-19T15:44:26Z</dcterms:modified>
</cp:coreProperties>
</file>