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170" activeTab="2"/>
  </bookViews>
  <sheets>
    <sheet name="Hoja1" sheetId="1" r:id="rId1"/>
    <sheet name="Hoja2" sheetId="2" r:id="rId2"/>
    <sheet name="Hoja3"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1" i="3" l="1"/>
  <c r="C54" i="3"/>
  <c r="E52" i="3"/>
  <c r="C51" i="3"/>
  <c r="D51" i="3" s="1"/>
  <c r="E51" i="3" s="1"/>
  <c r="C50" i="3"/>
  <c r="D50" i="3"/>
  <c r="E50" i="3"/>
  <c r="E49" i="3"/>
  <c r="D49" i="3"/>
  <c r="C49" i="3"/>
  <c r="E48" i="3"/>
  <c r="D48" i="3"/>
  <c r="C48" i="3"/>
  <c r="E47" i="3"/>
  <c r="D47" i="3"/>
  <c r="C47" i="3"/>
  <c r="E46" i="3"/>
  <c r="D46" i="3"/>
  <c r="C46" i="3"/>
  <c r="B51" i="3"/>
  <c r="B50" i="3"/>
  <c r="B49" i="3"/>
  <c r="B48" i="3"/>
  <c r="B47" i="3"/>
  <c r="B46" i="3"/>
  <c r="F28" i="3"/>
  <c r="E28" i="3"/>
  <c r="F27" i="3"/>
  <c r="E27" i="3"/>
  <c r="F26" i="3"/>
  <c r="E26" i="3"/>
  <c r="F25" i="3"/>
  <c r="E25" i="3"/>
  <c r="F24" i="3"/>
  <c r="E24" i="3"/>
  <c r="F23" i="3"/>
  <c r="E23" i="3"/>
  <c r="F10" i="3"/>
  <c r="E10" i="3"/>
  <c r="D10" i="3"/>
  <c r="G9" i="3"/>
  <c r="G8" i="3"/>
  <c r="G10" i="3" s="1"/>
  <c r="D64" i="2" l="1"/>
  <c r="B64" i="2"/>
  <c r="E57" i="2"/>
  <c r="E56" i="2"/>
  <c r="D56" i="2"/>
  <c r="C56" i="2"/>
  <c r="E55" i="2"/>
  <c r="D55" i="2"/>
  <c r="C55" i="2"/>
  <c r="E54" i="2"/>
  <c r="D54" i="2"/>
  <c r="C54" i="2"/>
  <c r="E53" i="2"/>
  <c r="D53" i="2"/>
  <c r="C53" i="2"/>
  <c r="E52" i="2"/>
  <c r="D52" i="2"/>
  <c r="C52" i="2"/>
  <c r="C51" i="2"/>
  <c r="E51" i="2"/>
  <c r="D51" i="2"/>
  <c r="B56" i="2"/>
  <c r="B55" i="2"/>
  <c r="B54" i="2"/>
  <c r="B53" i="2"/>
  <c r="B52" i="2"/>
  <c r="B51" i="2"/>
  <c r="E32" i="2"/>
  <c r="D32" i="2"/>
  <c r="E31" i="2"/>
  <c r="D31" i="2"/>
  <c r="E30" i="2"/>
  <c r="D30" i="2"/>
  <c r="E29" i="2"/>
  <c r="D29" i="2"/>
  <c r="E28" i="2"/>
  <c r="D28" i="2"/>
  <c r="E27" i="2"/>
  <c r="D27" i="2"/>
  <c r="F10" i="2"/>
  <c r="E10" i="2"/>
  <c r="D10" i="2"/>
  <c r="G9" i="2"/>
  <c r="G8" i="2"/>
  <c r="G10" i="2" s="1"/>
  <c r="G59" i="1" l="1"/>
  <c r="D59" i="1"/>
  <c r="G46" i="1"/>
  <c r="G45" i="1"/>
  <c r="G44" i="1"/>
  <c r="G43" i="1"/>
  <c r="G42" i="1"/>
  <c r="G41" i="1"/>
  <c r="G40" i="1"/>
  <c r="F45" i="1"/>
  <c r="F44" i="1"/>
  <c r="F43" i="1"/>
  <c r="F42" i="1"/>
  <c r="F41" i="1"/>
  <c r="F40" i="1"/>
  <c r="E45" i="1"/>
  <c r="E44" i="1"/>
  <c r="E43" i="1"/>
  <c r="E42" i="1"/>
  <c r="E41" i="1"/>
  <c r="E40" i="1"/>
  <c r="C45" i="1"/>
  <c r="C44" i="1"/>
  <c r="C43" i="1"/>
  <c r="C42" i="1"/>
  <c r="C41" i="1"/>
  <c r="D23" i="1"/>
  <c r="D28" i="1"/>
  <c r="C28" i="1"/>
  <c r="D27" i="1"/>
  <c r="C27" i="1"/>
  <c r="D26" i="1"/>
  <c r="C26" i="1"/>
  <c r="D25" i="1"/>
  <c r="C25" i="1"/>
  <c r="D24" i="1"/>
  <c r="C24" i="1"/>
  <c r="C23" i="1"/>
  <c r="G10" i="1"/>
  <c r="G9" i="1"/>
  <c r="G8" i="1"/>
  <c r="F10" i="1"/>
  <c r="E10" i="1"/>
  <c r="D10" i="1"/>
</calcChain>
</file>

<file path=xl/sharedStrings.xml><?xml version="1.0" encoding="utf-8"?>
<sst xmlns="http://schemas.openxmlformats.org/spreadsheetml/2006/main" count="186" uniqueCount="117">
  <si>
    <t>La siguiente tabla refleja la cantidad de estudiantes según la calificación obtenida en matemáticas de dos universidades ¿influye el tipo de Universidad en la calificación obtenida?. utilizar un margen de error de .05</t>
  </si>
  <si>
    <t>DEFICIENTE</t>
  </si>
  <si>
    <t>  BUENO </t>
  </si>
  <si>
    <t>TOTAL</t>
  </si>
  <si>
    <t>UNACH    </t>
  </si>
  <si>
    <t>UDS </t>
  </si>
  <si>
    <t>REGULAR</t>
  </si>
  <si>
    <t>categorias</t>
  </si>
  <si>
    <t>variables</t>
  </si>
  <si>
    <t>poblacion total</t>
  </si>
  <si>
    <t>1er frecuencia</t>
  </si>
  <si>
    <t>2da frecuencia</t>
  </si>
  <si>
    <t>3er frecuencia</t>
  </si>
  <si>
    <t>4ta frecuencia</t>
  </si>
  <si>
    <t>5ta frecuencia</t>
  </si>
  <si>
    <t>6ta frecuencia</t>
  </si>
  <si>
    <t>paso 1 delimitar las hipotesis</t>
  </si>
  <si>
    <t>Ho:No hay relacion entre la calificacion y el tipo de universidad</t>
  </si>
  <si>
    <t>Hi:Si hay relacion entrer la universidad y la calificacion obtenida.</t>
  </si>
  <si>
    <t>paso 2 calcular las frecuencias teoricas esperadas</t>
  </si>
  <si>
    <t>FT=(Tc*Tv)/Pt</t>
  </si>
  <si>
    <t>FT</t>
  </si>
  <si>
    <t>frecuencias teoricas esperadas</t>
  </si>
  <si>
    <t>Tc</t>
  </si>
  <si>
    <t>Total de las categorias</t>
  </si>
  <si>
    <t>Tv</t>
  </si>
  <si>
    <t>Total de las variables</t>
  </si>
  <si>
    <t>Pt</t>
  </si>
  <si>
    <t>Poblacion total</t>
  </si>
  <si>
    <t>NOTA: esta operación se realiza por el numero de frecuencias que tengamos</t>
  </si>
  <si>
    <t>FT1</t>
  </si>
  <si>
    <t>FT2</t>
  </si>
  <si>
    <t>FT3</t>
  </si>
  <si>
    <t>FT4</t>
  </si>
  <si>
    <t>FT5</t>
  </si>
  <si>
    <t>FT6</t>
  </si>
  <si>
    <t>multiplicacion</t>
  </si>
  <si>
    <t>Division</t>
  </si>
  <si>
    <t>paso 3 calcular grados de libertad (V)</t>
  </si>
  <si>
    <t>V=(Numero de filas-1)(Numero de columnas -1)</t>
  </si>
  <si>
    <t>V=(2-1)(3-1)</t>
  </si>
  <si>
    <t>V=(1)(2)</t>
  </si>
  <si>
    <t>V=2</t>
  </si>
  <si>
    <t>paso 4 calcular chi cuadrada</t>
  </si>
  <si>
    <r>
      <rPr>
        <sz val="11"/>
        <color theme="1"/>
        <rFont val="Calibri"/>
        <family val="2"/>
      </rPr>
      <t>x²</t>
    </r>
    <r>
      <rPr>
        <sz val="18.7"/>
        <color theme="1"/>
        <rFont val="Calibri"/>
        <family val="2"/>
      </rPr>
      <t>=sumatoria(f-ft)²/ft</t>
    </r>
  </si>
  <si>
    <t>frecuencias</t>
  </si>
  <si>
    <t>Frecuencias teoricas</t>
  </si>
  <si>
    <t>Resta</t>
  </si>
  <si>
    <t>Cuadrado</t>
  </si>
  <si>
    <t>chi cuadrado calculado</t>
  </si>
  <si>
    <t>paso 5 obtener chi cuadrado de tabla</t>
  </si>
  <si>
    <t>Nota: contrastar grados de libertar con el margen de error</t>
  </si>
  <si>
    <t xml:space="preserve">grados de livertad </t>
  </si>
  <si>
    <t>Margen de error</t>
  </si>
  <si>
    <t>chi cuadrado de tabla</t>
  </si>
  <si>
    <t>&gt;</t>
  </si>
  <si>
    <t>si chi calculado es mayor que el de tabla se rechaza la hipotesis nula y se acepta la hipotesis alternativa</t>
  </si>
  <si>
    <t>regla1:</t>
  </si>
  <si>
    <t>regla2:</t>
  </si>
  <si>
    <t>si chi de tabla es mayor que el calculado, se rechaza la hipotesis alternativa y se acepta la hipotesis nula.</t>
  </si>
  <si>
    <t>resultado:</t>
  </si>
  <si>
    <t>Hi: si hay relacion entre las califiacion y el tipo de universidad</t>
  </si>
  <si>
    <t>paso 1 plantear las hipotesis</t>
  </si>
  <si>
    <t>Ho: no hay relacion entre la calificacion y el tipo de escuela</t>
  </si>
  <si>
    <t>Hi: si hay relacion entre la calificacion y el tipo de escuela</t>
  </si>
  <si>
    <t>paso 2 calcular las freceuncias teoricas esperadas</t>
  </si>
  <si>
    <t>FT= (Tc*Tv)/PT</t>
  </si>
  <si>
    <t>FT=</t>
  </si>
  <si>
    <t>Tc=</t>
  </si>
  <si>
    <t>Tv=</t>
  </si>
  <si>
    <t>PT=</t>
  </si>
  <si>
    <t>NOTA: se realiza esta operación por cada una de las frecuencias de mi tabla</t>
  </si>
  <si>
    <t>TC</t>
  </si>
  <si>
    <t>TV</t>
  </si>
  <si>
    <t>MULTIPLICACION</t>
  </si>
  <si>
    <t>DIVISION</t>
  </si>
  <si>
    <t>paso 3 calcular los grados de libertad (V)</t>
  </si>
  <si>
    <t>V=(numero de filas-1)*(numero de columnas-1)</t>
  </si>
  <si>
    <t>NOTA: no tomar en cuenta los totales ni los encabesados de categorias ni de variables</t>
  </si>
  <si>
    <t>V=(2-1)*(3-1)</t>
  </si>
  <si>
    <t>V=(1)*(2)</t>
  </si>
  <si>
    <r>
      <rPr>
        <sz val="12"/>
        <color theme="1"/>
        <rFont val="Calibri"/>
        <family val="2"/>
        <scheme val="minor"/>
      </rPr>
      <t>paso 4 calcular chi cuadrado (X</t>
    </r>
    <r>
      <rPr>
        <sz val="12"/>
        <color theme="1"/>
        <rFont val="Calibri"/>
        <family val="2"/>
      </rPr>
      <t>²)</t>
    </r>
  </si>
  <si>
    <r>
      <t>X</t>
    </r>
    <r>
      <rPr>
        <sz val="11"/>
        <color theme="1"/>
        <rFont val="Calibri"/>
        <family val="2"/>
      </rPr>
      <t>²=sumatoria (F-Ft)²</t>
    </r>
    <r>
      <rPr>
        <sz val="11"/>
        <color theme="1"/>
        <rFont val="Calibri"/>
        <family val="2"/>
        <scheme val="minor"/>
      </rPr>
      <t>/Ft</t>
    </r>
  </si>
  <si>
    <t>RESTA</t>
  </si>
  <si>
    <t>CUADRADO</t>
  </si>
  <si>
    <t>paso 5 encontrar chi cuadrado de tabla</t>
  </si>
  <si>
    <t>chi calculado</t>
  </si>
  <si>
    <t>chi de tabla</t>
  </si>
  <si>
    <t>regla1: si chi cuadrado calculado es mayor que el de tabla, se rechaza la hipotesis nula y se acepta la alternativa</t>
  </si>
  <si>
    <t>regla2: si chi cuadrado calculado es menor que el de tabla, se rechaza la hipotesis alternativa y se acepta la hipotesis nula</t>
  </si>
  <si>
    <t>paso 1 plantear hipostesis</t>
  </si>
  <si>
    <t>Hi: si hay relacion entre la escuela y la calificacion en matematicas</t>
  </si>
  <si>
    <t>Ho: no hay relacion entre la escuela y la calificacion en matematicas</t>
  </si>
  <si>
    <t>FT=(Tc*Tv)/PT</t>
  </si>
  <si>
    <t>Frecuencia teorica</t>
  </si>
  <si>
    <t>total de la categoria</t>
  </si>
  <si>
    <t>Total de la variable</t>
  </si>
  <si>
    <t>PT</t>
  </si>
  <si>
    <t>paso 2 calcular frecuencias teoricas esperadas</t>
  </si>
  <si>
    <t>multimplicacion</t>
  </si>
  <si>
    <t>paso 3  calcular los grados de libertad (V)</t>
  </si>
  <si>
    <t>V=(numero de filas o de variables-1)*(numero de columnas o categorias -1)</t>
  </si>
  <si>
    <r>
      <t>paso 4 encontrar el valor de chi cuadrado calculado (X</t>
    </r>
    <r>
      <rPr>
        <sz val="11"/>
        <color theme="1"/>
        <rFont val="Calibri"/>
        <family val="2"/>
      </rPr>
      <t>²)</t>
    </r>
  </si>
  <si>
    <r>
      <t>X</t>
    </r>
    <r>
      <rPr>
        <sz val="11"/>
        <color theme="1"/>
        <rFont val="Calibri"/>
        <family val="2"/>
      </rPr>
      <t>²=(F-Ft)²</t>
    </r>
    <r>
      <rPr>
        <sz val="11"/>
        <color theme="1"/>
        <rFont val="Calibri"/>
        <family val="2"/>
        <scheme val="minor"/>
      </rPr>
      <t>/Ft</t>
    </r>
  </si>
  <si>
    <t>resta</t>
  </si>
  <si>
    <t>cuadrado</t>
  </si>
  <si>
    <t>division</t>
  </si>
  <si>
    <t>suma para el valor de chi</t>
  </si>
  <si>
    <t xml:space="preserve">chi calculado </t>
  </si>
  <si>
    <t>paso 5 encontrar el valor de chi de tabla</t>
  </si>
  <si>
    <t>chi de tabla 5.9915</t>
  </si>
  <si>
    <t>regla1</t>
  </si>
  <si>
    <t>si chi calculado es mayor que chi de tabla  se rechaza la hipotesis nula y se acepta la hipotesis alternativa</t>
  </si>
  <si>
    <t>regla 2</t>
  </si>
  <si>
    <t>si chi calculado es menor que el de tabla se rechaza la hipotesis alternativa y se acepta la hipotesis nula</t>
  </si>
  <si>
    <t>resultado</t>
  </si>
  <si>
    <t>si hay relacion entre la escula y la califiacion de matematicas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</si>
</sst>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1"/>
      <color rgb="FF444444"/>
      <name val="Arial"/>
      <family val="2"/>
    </font>
    <font>
      <sz val="11"/>
      <color rgb="FFFF0000"/>
      <name val="Calibri"/>
      <family val="2"/>
      <scheme val="minor"/>
    </font>
    <font>
      <sz val="12"/>
      <color theme="1"/>
      <name val="Calibri"/>
      <family val="2"/>
      <scheme val="minor"/>
    </font>
    <font>
      <sz val="11"/>
      <color theme="1"/>
      <name val="Calibri"/>
      <family val="2"/>
    </font>
    <font>
      <sz val="18.7"/>
      <color theme="1"/>
      <name val="Calibri"/>
      <family val="2"/>
    </font>
    <font>
      <sz val="9"/>
      <color theme="1"/>
      <name val="Calibri"/>
      <family val="2"/>
      <scheme val="minor"/>
    </font>
    <font>
      <sz val="8"/>
      <color theme="1"/>
      <name val="Calibri"/>
      <family val="2"/>
      <scheme val="minor"/>
    </font>
    <font>
      <sz val="11"/>
      <name val="Calibri"/>
      <family val="2"/>
      <scheme val="minor"/>
    </font>
    <font>
      <sz val="12"/>
      <color theme="1"/>
      <name val="Calibri"/>
      <family val="2"/>
    </font>
  </fonts>
  <fills count="16">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0"/>
        <bgColor indexed="64"/>
      </patternFill>
    </fill>
    <fill>
      <patternFill patternType="solid">
        <fgColor theme="5" tint="0.39997558519241921"/>
        <bgColor indexed="64"/>
      </patternFill>
    </fill>
    <fill>
      <patternFill patternType="solid">
        <fgColor rgb="FF7030A0"/>
        <bgColor indexed="64"/>
      </patternFill>
    </fill>
    <fill>
      <patternFill patternType="solid">
        <fgColor rgb="FFFFFF00"/>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62">
    <xf numFmtId="0" fontId="0" fillId="0" borderId="0" xfId="0"/>
    <xf numFmtId="0" fontId="3" fillId="0" borderId="0" xfId="0" applyFont="1"/>
    <xf numFmtId="0" fontId="0" fillId="0" borderId="0" xfId="0" applyAlignment="1">
      <alignment horizontal="center"/>
    </xf>
    <xf numFmtId="0" fontId="0" fillId="0" borderId="1" xfId="0" applyBorder="1" applyAlignment="1">
      <alignment horizontal="center"/>
    </xf>
    <xf numFmtId="0" fontId="0" fillId="2" borderId="1" xfId="0" applyFill="1" applyBorder="1" applyAlignment="1">
      <alignment horizontal="center"/>
    </xf>
    <xf numFmtId="0" fontId="0" fillId="2" borderId="0" xfId="0" applyFill="1"/>
    <xf numFmtId="0" fontId="0" fillId="3" borderId="1" xfId="0" applyFill="1" applyBorder="1" applyAlignment="1">
      <alignment horizontal="center"/>
    </xf>
    <xf numFmtId="0" fontId="0" fillId="3" borderId="0" xfId="0" applyFill="1"/>
    <xf numFmtId="0" fontId="0" fillId="4" borderId="1" xfId="0" applyFill="1" applyBorder="1" applyAlignment="1">
      <alignment horizontal="center"/>
    </xf>
    <xf numFmtId="0" fontId="0" fillId="4" borderId="0" xfId="0" applyFill="1"/>
    <xf numFmtId="0" fontId="0" fillId="5" borderId="1" xfId="0" applyFill="1" applyBorder="1" applyAlignment="1">
      <alignment horizontal="center"/>
    </xf>
    <xf numFmtId="0" fontId="0" fillId="6" borderId="1" xfId="0" applyFill="1" applyBorder="1" applyAlignment="1">
      <alignment horizontal="center"/>
    </xf>
    <xf numFmtId="0" fontId="0" fillId="5" borderId="0" xfId="0" applyFill="1"/>
    <xf numFmtId="0" fontId="0" fillId="6" borderId="0" xfId="0" applyFill="1"/>
    <xf numFmtId="0" fontId="0" fillId="7" borderId="1" xfId="0" applyFill="1" applyBorder="1" applyAlignment="1">
      <alignment horizontal="center"/>
    </xf>
    <xf numFmtId="0" fontId="0" fillId="7" borderId="0" xfId="0" applyFill="1"/>
    <xf numFmtId="0" fontId="0" fillId="8" borderId="1" xfId="0" applyFill="1" applyBorder="1" applyAlignment="1">
      <alignment horizontal="center"/>
    </xf>
    <xf numFmtId="0" fontId="0" fillId="8" borderId="0" xfId="0" applyFill="1"/>
    <xf numFmtId="0" fontId="0" fillId="9" borderId="1" xfId="0" applyFill="1" applyBorder="1" applyAlignment="1">
      <alignment horizontal="center"/>
    </xf>
    <xf numFmtId="0" fontId="0" fillId="9" borderId="0" xfId="0" applyFill="1"/>
    <xf numFmtId="0" fontId="0" fillId="10" borderId="1" xfId="0" applyFill="1" applyBorder="1" applyAlignment="1">
      <alignment horizontal="center"/>
    </xf>
    <xf numFmtId="0" fontId="0" fillId="10" borderId="0" xfId="0" applyFill="1"/>
    <xf numFmtId="0" fontId="0" fillId="0" borderId="1" xfId="0" applyBorder="1"/>
    <xf numFmtId="0" fontId="2" fillId="0" borderId="1" xfId="0" applyFont="1" applyBorder="1"/>
    <xf numFmtId="0" fontId="4" fillId="0" borderId="0" xfId="0" applyFont="1"/>
    <xf numFmtId="0" fontId="0" fillId="0" borderId="0" xfId="0" applyAlignment="1">
      <alignment horizontal="center"/>
    </xf>
    <xf numFmtId="0" fontId="0" fillId="0" borderId="4" xfId="0" applyFill="1"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0" xfId="0" applyFont="1"/>
    <xf numFmtId="0" fontId="0" fillId="12" borderId="1" xfId="0" applyFill="1" applyBorder="1" applyAlignment="1">
      <alignment horizontal="center"/>
    </xf>
    <xf numFmtId="0" fontId="0" fillId="13" borderId="1" xfId="0" applyFill="1" applyBorder="1" applyAlignment="1">
      <alignment horizontal="center"/>
    </xf>
    <xf numFmtId="0" fontId="0" fillId="13" borderId="0" xfId="0" applyFill="1"/>
    <xf numFmtId="0" fontId="0" fillId="12" borderId="0" xfId="0" applyFill="1"/>
    <xf numFmtId="0" fontId="7" fillId="0" borderId="0" xfId="0" applyFont="1" applyAlignment="1">
      <alignment horizontal="center"/>
    </xf>
    <xf numFmtId="0" fontId="6" fillId="0" borderId="0" xfId="0" applyFont="1" applyAlignment="1">
      <alignment horizontal="center"/>
    </xf>
    <xf numFmtId="0" fontId="8" fillId="11" borderId="1" xfId="0" applyFont="1" applyFill="1" applyBorder="1" applyAlignment="1">
      <alignment horizontal="center"/>
    </xf>
    <xf numFmtId="0" fontId="8" fillId="4" borderId="1" xfId="0" applyFont="1" applyFill="1" applyBorder="1" applyAlignment="1">
      <alignment horizontal="center"/>
    </xf>
    <xf numFmtId="0" fontId="8" fillId="0" borderId="0" xfId="0" applyFont="1"/>
    <xf numFmtId="0" fontId="2" fillId="0" borderId="0" xfId="0" applyFont="1"/>
    <xf numFmtId="0" fontId="8" fillId="2" borderId="1" xfId="0" applyFont="1" applyFill="1" applyBorder="1" applyAlignment="1">
      <alignment horizontal="center"/>
    </xf>
    <xf numFmtId="0" fontId="8" fillId="3" borderId="1" xfId="0" applyFont="1" applyFill="1" applyBorder="1" applyAlignment="1">
      <alignment horizontal="center"/>
    </xf>
    <xf numFmtId="0" fontId="8" fillId="5" borderId="1" xfId="0" applyFont="1" applyFill="1" applyBorder="1" applyAlignment="1">
      <alignment horizontal="center"/>
    </xf>
    <xf numFmtId="0" fontId="8" fillId="7" borderId="1" xfId="0" applyFont="1" applyFill="1" applyBorder="1" applyAlignment="1">
      <alignment horizontal="center"/>
    </xf>
    <xf numFmtId="0" fontId="8" fillId="8" borderId="1" xfId="0" applyFont="1" applyFill="1" applyBorder="1" applyAlignment="1">
      <alignment horizontal="center"/>
    </xf>
    <xf numFmtId="0" fontId="8" fillId="6" borderId="1" xfId="0" applyFont="1" applyFill="1" applyBorder="1" applyAlignment="1">
      <alignment horizontal="center"/>
    </xf>
    <xf numFmtId="0" fontId="8" fillId="13" borderId="1" xfId="0" applyFont="1" applyFill="1" applyBorder="1" applyAlignment="1">
      <alignment horizontal="center"/>
    </xf>
    <xf numFmtId="0" fontId="8" fillId="12" borderId="1" xfId="0" applyFont="1" applyFill="1" applyBorder="1" applyAlignment="1">
      <alignment horizontal="center"/>
    </xf>
    <xf numFmtId="0" fontId="1" fillId="0" borderId="0" xfId="0" applyFont="1" applyAlignment="1">
      <alignment horizontal="center" vertical="center" wrapText="1"/>
    </xf>
    <xf numFmtId="0" fontId="0" fillId="0" borderId="1" xfId="0" applyBorder="1" applyAlignment="1">
      <alignment horizontal="center"/>
    </xf>
    <xf numFmtId="0" fontId="0" fillId="0" borderId="2" xfId="0" applyFont="1" applyBorder="1" applyAlignment="1">
      <alignment horizontal="center"/>
    </xf>
    <xf numFmtId="0" fontId="0" fillId="0" borderId="3" xfId="0" applyFont="1" applyBorder="1" applyAlignment="1">
      <alignment horizontal="center"/>
    </xf>
    <xf numFmtId="0" fontId="0" fillId="0" borderId="0" xfId="0" applyAlignment="1">
      <alignment horizontal="center"/>
    </xf>
    <xf numFmtId="0" fontId="0" fillId="0" borderId="5" xfId="0" applyFill="1" applyBorder="1" applyAlignment="1">
      <alignment horizontal="center"/>
    </xf>
    <xf numFmtId="0" fontId="0" fillId="0" borderId="0" xfId="0" applyFill="1" applyBorder="1" applyAlignment="1">
      <alignment horizontal="center"/>
    </xf>
    <xf numFmtId="0" fontId="8" fillId="11" borderId="0" xfId="0" applyFont="1" applyFill="1" applyBorder="1" applyAlignment="1">
      <alignment horizontal="center"/>
    </xf>
    <xf numFmtId="0" fontId="8" fillId="11" borderId="0" xfId="0" applyFont="1" applyFill="1" applyBorder="1" applyAlignment="1">
      <alignment horizontal="left"/>
    </xf>
    <xf numFmtId="0" fontId="8" fillId="14" borderId="1" xfId="0" applyFont="1" applyFill="1" applyBorder="1" applyAlignment="1">
      <alignment horizontal="center"/>
    </xf>
    <xf numFmtId="0" fontId="0" fillId="14" borderId="0" xfId="0" applyFill="1"/>
    <xf numFmtId="0" fontId="8" fillId="15" borderId="1" xfId="0" applyFont="1" applyFill="1" applyBorder="1" applyAlignment="1">
      <alignment horizontal="center"/>
    </xf>
    <xf numFmtId="0" fontId="0" fillId="15" borderId="0" xfId="0" applyFill="1"/>
    <xf numFmtId="0" fontId="7"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4"/>
  <sheetViews>
    <sheetView topLeftCell="B2" zoomScale="160" zoomScaleNormal="160" workbookViewId="0">
      <selection activeCell="C7" sqref="C7:G10"/>
    </sheetView>
  </sheetViews>
  <sheetFormatPr baseColWidth="10" defaultRowHeight="15" x14ac:dyDescent="0.25"/>
  <cols>
    <col min="4" max="4" width="14.28515625" customWidth="1"/>
  </cols>
  <sheetData>
    <row r="2" spans="2:12" x14ac:dyDescent="0.25">
      <c r="B2" s="48" t="s">
        <v>0</v>
      </c>
      <c r="C2" s="48"/>
      <c r="D2" s="48"/>
      <c r="E2" s="48"/>
      <c r="F2" s="48"/>
      <c r="G2" s="48"/>
      <c r="H2" s="48"/>
      <c r="I2" s="48"/>
      <c r="J2" s="48"/>
      <c r="K2" s="48"/>
      <c r="L2" s="48"/>
    </row>
    <row r="3" spans="2:12" x14ac:dyDescent="0.25">
      <c r="B3" s="48"/>
      <c r="C3" s="48"/>
      <c r="D3" s="48"/>
      <c r="E3" s="48"/>
      <c r="F3" s="48"/>
      <c r="G3" s="48"/>
      <c r="H3" s="48"/>
      <c r="I3" s="48"/>
      <c r="J3" s="48"/>
      <c r="K3" s="48"/>
      <c r="L3" s="48"/>
    </row>
    <row r="4" spans="2:12" x14ac:dyDescent="0.25">
      <c r="B4" s="48"/>
      <c r="C4" s="48"/>
      <c r="D4" s="48"/>
      <c r="E4" s="48"/>
      <c r="F4" s="48"/>
      <c r="G4" s="48"/>
      <c r="H4" s="48"/>
      <c r="I4" s="48"/>
      <c r="J4" s="48"/>
      <c r="K4" s="48"/>
      <c r="L4" s="48"/>
    </row>
    <row r="7" spans="2:12" x14ac:dyDescent="0.25">
      <c r="C7" s="3"/>
      <c r="D7" s="4" t="s">
        <v>1</v>
      </c>
      <c r="E7" s="4" t="s">
        <v>6</v>
      </c>
      <c r="F7" s="4" t="s">
        <v>2</v>
      </c>
      <c r="G7" s="3" t="s">
        <v>3</v>
      </c>
      <c r="I7" s="5"/>
      <c r="J7" t="s">
        <v>7</v>
      </c>
    </row>
    <row r="8" spans="2:12" x14ac:dyDescent="0.25">
      <c r="C8" s="6" t="s">
        <v>4</v>
      </c>
      <c r="D8" s="10">
        <v>5</v>
      </c>
      <c r="E8" s="14">
        <v>11</v>
      </c>
      <c r="F8" s="18">
        <v>7</v>
      </c>
      <c r="G8" s="3">
        <f>D8+E8+F8</f>
        <v>23</v>
      </c>
      <c r="I8" s="7"/>
      <c r="J8" t="s">
        <v>8</v>
      </c>
    </row>
    <row r="9" spans="2:12" x14ac:dyDescent="0.25">
      <c r="C9" s="6" t="s">
        <v>5</v>
      </c>
      <c r="D9" s="11">
        <v>20</v>
      </c>
      <c r="E9" s="16">
        <v>32</v>
      </c>
      <c r="F9" s="20">
        <v>3</v>
      </c>
      <c r="G9" s="3">
        <f>D9+E9+F9</f>
        <v>55</v>
      </c>
      <c r="I9" s="9"/>
      <c r="J9" t="s">
        <v>9</v>
      </c>
    </row>
    <row r="10" spans="2:12" x14ac:dyDescent="0.25">
      <c r="C10" s="3" t="s">
        <v>3</v>
      </c>
      <c r="D10" s="3">
        <f>D8+D9</f>
        <v>25</v>
      </c>
      <c r="E10" s="3">
        <f>E8+E9</f>
        <v>43</v>
      </c>
      <c r="F10" s="3">
        <f>F8+F9</f>
        <v>10</v>
      </c>
      <c r="G10" s="8">
        <f>G8+G9</f>
        <v>78</v>
      </c>
      <c r="I10" s="12"/>
      <c r="J10" t="s">
        <v>10</v>
      </c>
    </row>
    <row r="11" spans="2:12" x14ac:dyDescent="0.25">
      <c r="I11" s="13"/>
      <c r="J11" t="s">
        <v>11</v>
      </c>
    </row>
    <row r="12" spans="2:12" ht="15.75" x14ac:dyDescent="0.25">
      <c r="B12" t="s">
        <v>16</v>
      </c>
      <c r="C12" s="1"/>
      <c r="I12" s="15"/>
      <c r="J12" t="s">
        <v>12</v>
      </c>
    </row>
    <row r="13" spans="2:12" x14ac:dyDescent="0.25">
      <c r="B13" t="s">
        <v>17</v>
      </c>
      <c r="I13" s="17"/>
      <c r="J13" t="s">
        <v>13</v>
      </c>
    </row>
    <row r="14" spans="2:12" x14ac:dyDescent="0.25">
      <c r="B14" t="s">
        <v>18</v>
      </c>
      <c r="I14" s="19"/>
      <c r="J14" t="s">
        <v>14</v>
      </c>
    </row>
    <row r="15" spans="2:12" x14ac:dyDescent="0.25">
      <c r="I15" s="21"/>
      <c r="J15" t="s">
        <v>15</v>
      </c>
    </row>
    <row r="16" spans="2:12" x14ac:dyDescent="0.25">
      <c r="B16" t="s">
        <v>19</v>
      </c>
    </row>
    <row r="17" spans="2:6" x14ac:dyDescent="0.25">
      <c r="C17" t="s">
        <v>20</v>
      </c>
      <c r="E17" t="s">
        <v>21</v>
      </c>
      <c r="F17" t="s">
        <v>22</v>
      </c>
    </row>
    <row r="18" spans="2:6" x14ac:dyDescent="0.25">
      <c r="E18" t="s">
        <v>23</v>
      </c>
      <c r="F18" t="s">
        <v>24</v>
      </c>
    </row>
    <row r="19" spans="2:6" x14ac:dyDescent="0.25">
      <c r="E19" t="s">
        <v>25</v>
      </c>
      <c r="F19" t="s">
        <v>26</v>
      </c>
    </row>
    <row r="20" spans="2:6" x14ac:dyDescent="0.25">
      <c r="E20" t="s">
        <v>27</v>
      </c>
      <c r="F20" t="s">
        <v>28</v>
      </c>
    </row>
    <row r="21" spans="2:6" x14ac:dyDescent="0.25">
      <c r="B21" t="s">
        <v>29</v>
      </c>
    </row>
    <row r="22" spans="2:6" x14ac:dyDescent="0.25">
      <c r="B22" s="22"/>
      <c r="C22" s="22" t="s">
        <v>36</v>
      </c>
      <c r="D22" s="22" t="s">
        <v>37</v>
      </c>
    </row>
    <row r="23" spans="2:6" x14ac:dyDescent="0.25">
      <c r="B23" s="22" t="s">
        <v>30</v>
      </c>
      <c r="C23" s="22">
        <f>D10*G8</f>
        <v>575</v>
      </c>
      <c r="D23" s="23">
        <f>C23/G10</f>
        <v>7.3717948717948714</v>
      </c>
    </row>
    <row r="24" spans="2:6" x14ac:dyDescent="0.25">
      <c r="B24" s="22" t="s">
        <v>31</v>
      </c>
      <c r="C24" s="22">
        <f>D10*G9</f>
        <v>1375</v>
      </c>
      <c r="D24" s="23">
        <f>1375/78</f>
        <v>17.628205128205128</v>
      </c>
    </row>
    <row r="25" spans="2:6" x14ac:dyDescent="0.25">
      <c r="B25" s="22" t="s">
        <v>32</v>
      </c>
      <c r="C25" s="22">
        <f>43*23</f>
        <v>989</v>
      </c>
      <c r="D25" s="23">
        <f>989/78</f>
        <v>12.679487179487179</v>
      </c>
    </row>
    <row r="26" spans="2:6" x14ac:dyDescent="0.25">
      <c r="B26" s="22" t="s">
        <v>33</v>
      </c>
      <c r="C26" s="22">
        <f>43*55</f>
        <v>2365</v>
      </c>
      <c r="D26" s="23">
        <f>2365/78</f>
        <v>30.320512820512821</v>
      </c>
    </row>
    <row r="27" spans="2:6" x14ac:dyDescent="0.25">
      <c r="B27" s="22" t="s">
        <v>34</v>
      </c>
      <c r="C27" s="22">
        <f>10*23</f>
        <v>230</v>
      </c>
      <c r="D27" s="23">
        <f>230/78</f>
        <v>2.9487179487179489</v>
      </c>
    </row>
    <row r="28" spans="2:6" x14ac:dyDescent="0.25">
      <c r="B28" s="22" t="s">
        <v>35</v>
      </c>
      <c r="C28" s="22">
        <f>10*55</f>
        <v>550</v>
      </c>
      <c r="D28" s="23">
        <f>550/78</f>
        <v>7.0512820512820511</v>
      </c>
    </row>
    <row r="30" spans="2:6" x14ac:dyDescent="0.25">
      <c r="B30" t="s">
        <v>38</v>
      </c>
    </row>
    <row r="31" spans="2:6" x14ac:dyDescent="0.25">
      <c r="C31" t="s">
        <v>39</v>
      </c>
    </row>
    <row r="32" spans="2:6" x14ac:dyDescent="0.25">
      <c r="C32" t="s">
        <v>40</v>
      </c>
    </row>
    <row r="33" spans="2:7" x14ac:dyDescent="0.25">
      <c r="C33" t="s">
        <v>41</v>
      </c>
    </row>
    <row r="34" spans="2:7" x14ac:dyDescent="0.25">
      <c r="C34" t="s">
        <v>42</v>
      </c>
    </row>
    <row r="36" spans="2:7" x14ac:dyDescent="0.25">
      <c r="B36" t="s">
        <v>43</v>
      </c>
    </row>
    <row r="37" spans="2:7" ht="24.75" x14ac:dyDescent="0.4">
      <c r="C37" s="24" t="s">
        <v>44</v>
      </c>
    </row>
    <row r="39" spans="2:7" x14ac:dyDescent="0.25">
      <c r="B39" s="3" t="s">
        <v>45</v>
      </c>
      <c r="C39" s="49" t="s">
        <v>46</v>
      </c>
      <c r="D39" s="49"/>
      <c r="E39" s="3" t="s">
        <v>47</v>
      </c>
      <c r="F39" s="3" t="s">
        <v>48</v>
      </c>
      <c r="G39" s="3" t="s">
        <v>37</v>
      </c>
    </row>
    <row r="40" spans="2:7" x14ac:dyDescent="0.25">
      <c r="B40" s="3">
        <v>5</v>
      </c>
      <c r="C40" s="50">
        <v>7.3717948717948714</v>
      </c>
      <c r="D40" s="51"/>
      <c r="E40" s="3">
        <f t="shared" ref="E40:E45" si="0">B40-C40</f>
        <v>-2.3717948717948714</v>
      </c>
      <c r="F40" s="3">
        <f t="shared" ref="F40:F45" si="1">E40*E40</f>
        <v>5.6254109138724502</v>
      </c>
      <c r="G40" s="3">
        <f t="shared" ref="G40:G45" si="2">F40/C40</f>
        <v>0.7630992196209585</v>
      </c>
    </row>
    <row r="41" spans="2:7" x14ac:dyDescent="0.25">
      <c r="B41" s="3">
        <v>20</v>
      </c>
      <c r="C41" s="50">
        <f t="shared" ref="C41" si="3">1375/78</f>
        <v>17.628205128205128</v>
      </c>
      <c r="D41" s="51"/>
      <c r="E41" s="3">
        <f t="shared" si="0"/>
        <v>2.3717948717948723</v>
      </c>
      <c r="F41" s="3">
        <f t="shared" si="1"/>
        <v>5.6254109138724546</v>
      </c>
      <c r="G41" s="3">
        <f t="shared" si="2"/>
        <v>0.31911421911421928</v>
      </c>
    </row>
    <row r="42" spans="2:7" x14ac:dyDescent="0.25">
      <c r="B42" s="3">
        <v>11</v>
      </c>
      <c r="C42" s="50">
        <f t="shared" ref="C42" si="4">989/78</f>
        <v>12.679487179487179</v>
      </c>
      <c r="D42" s="51"/>
      <c r="E42" s="3">
        <f t="shared" si="0"/>
        <v>-1.6794871794871788</v>
      </c>
      <c r="F42" s="3">
        <f t="shared" si="1"/>
        <v>2.8206771860617992</v>
      </c>
      <c r="G42" s="3">
        <f t="shared" si="2"/>
        <v>0.22245987918384261</v>
      </c>
    </row>
    <row r="43" spans="2:7" x14ac:dyDescent="0.25">
      <c r="B43" s="3">
        <v>32</v>
      </c>
      <c r="C43" s="50">
        <f t="shared" ref="C43" si="5">2365/78</f>
        <v>30.320512820512821</v>
      </c>
      <c r="D43" s="51"/>
      <c r="E43" s="3">
        <f t="shared" si="0"/>
        <v>1.6794871794871788</v>
      </c>
      <c r="F43" s="3">
        <f t="shared" si="1"/>
        <v>2.8206771860617992</v>
      </c>
      <c r="G43" s="3">
        <f t="shared" si="2"/>
        <v>9.3028676749606909E-2</v>
      </c>
    </row>
    <row r="44" spans="2:7" x14ac:dyDescent="0.25">
      <c r="B44" s="3">
        <v>7</v>
      </c>
      <c r="C44" s="50">
        <f t="shared" ref="C44" si="6">230/78</f>
        <v>2.9487179487179489</v>
      </c>
      <c r="D44" s="51"/>
      <c r="E44" s="3">
        <f t="shared" si="0"/>
        <v>4.0512820512820511</v>
      </c>
      <c r="F44" s="3">
        <f t="shared" si="1"/>
        <v>16.412886259040103</v>
      </c>
      <c r="G44" s="3">
        <f t="shared" si="2"/>
        <v>5.5661092530657736</v>
      </c>
    </row>
    <row r="45" spans="2:7" x14ac:dyDescent="0.25">
      <c r="B45" s="3">
        <v>3</v>
      </c>
      <c r="C45" s="50">
        <f t="shared" ref="C45" si="7">550/78</f>
        <v>7.0512820512820511</v>
      </c>
      <c r="D45" s="51"/>
      <c r="E45" s="3">
        <f t="shared" si="0"/>
        <v>-4.0512820512820511</v>
      </c>
      <c r="F45" s="3">
        <f t="shared" si="1"/>
        <v>16.412886259040103</v>
      </c>
      <c r="G45" s="3">
        <f t="shared" si="2"/>
        <v>2.3276456876456875</v>
      </c>
    </row>
    <row r="46" spans="2:7" x14ac:dyDescent="0.25">
      <c r="E46" t="s">
        <v>49</v>
      </c>
      <c r="G46" s="26">
        <f>G40+G41+G42+G43+G44+G45</f>
        <v>9.2914569353800882</v>
      </c>
    </row>
    <row r="49" spans="1:7" x14ac:dyDescent="0.25">
      <c r="B49" t="s">
        <v>50</v>
      </c>
    </row>
    <row r="50" spans="1:7" x14ac:dyDescent="0.25">
      <c r="B50" t="s">
        <v>51</v>
      </c>
    </row>
    <row r="52" spans="1:7" x14ac:dyDescent="0.25">
      <c r="B52" t="s">
        <v>52</v>
      </c>
      <c r="D52" t="s">
        <v>42</v>
      </c>
    </row>
    <row r="53" spans="1:7" x14ac:dyDescent="0.25">
      <c r="B53" t="s">
        <v>53</v>
      </c>
      <c r="D53">
        <v>0.05</v>
      </c>
    </row>
    <row r="55" spans="1:7" x14ac:dyDescent="0.25">
      <c r="B55" t="s">
        <v>54</v>
      </c>
      <c r="D55">
        <v>5.9915000000000003</v>
      </c>
    </row>
    <row r="58" spans="1:7" x14ac:dyDescent="0.25">
      <c r="D58" s="52" t="s">
        <v>49</v>
      </c>
      <c r="E58" s="52"/>
      <c r="G58" t="s">
        <v>54</v>
      </c>
    </row>
    <row r="59" spans="1:7" x14ac:dyDescent="0.25">
      <c r="D59" s="53">
        <f>G46</f>
        <v>9.2914569353800882</v>
      </c>
      <c r="E59" s="54"/>
      <c r="F59" s="2" t="s">
        <v>55</v>
      </c>
      <c r="G59">
        <f>D55</f>
        <v>5.9915000000000003</v>
      </c>
    </row>
    <row r="61" spans="1:7" x14ac:dyDescent="0.25">
      <c r="A61" t="s">
        <v>57</v>
      </c>
      <c r="B61" t="s">
        <v>56</v>
      </c>
    </row>
    <row r="62" spans="1:7" x14ac:dyDescent="0.25">
      <c r="A62" t="s">
        <v>58</v>
      </c>
      <c r="B62" t="s">
        <v>59</v>
      </c>
    </row>
    <row r="64" spans="1:7" x14ac:dyDescent="0.25">
      <c r="A64" t="s">
        <v>60</v>
      </c>
      <c r="B64" t="s">
        <v>61</v>
      </c>
    </row>
  </sheetData>
  <mergeCells count="10">
    <mergeCell ref="C43:D43"/>
    <mergeCell ref="C44:D44"/>
    <mergeCell ref="C45:D45"/>
    <mergeCell ref="D58:E58"/>
    <mergeCell ref="D59:E59"/>
    <mergeCell ref="B2:L4"/>
    <mergeCell ref="C39:D39"/>
    <mergeCell ref="C40:D40"/>
    <mergeCell ref="C41:D41"/>
    <mergeCell ref="C42:D42"/>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9"/>
  <sheetViews>
    <sheetView zoomScale="180" zoomScaleNormal="180" workbookViewId="0">
      <selection activeCell="C2" sqref="C2:M10"/>
    </sheetView>
  </sheetViews>
  <sheetFormatPr baseColWidth="10" defaultRowHeight="15" x14ac:dyDescent="0.25"/>
  <sheetData>
    <row r="2" spans="2:13" x14ac:dyDescent="0.25">
      <c r="C2" s="48" t="s">
        <v>0</v>
      </c>
      <c r="D2" s="48"/>
      <c r="E2" s="48"/>
      <c r="F2" s="48"/>
      <c r="G2" s="48"/>
      <c r="H2" s="48"/>
      <c r="I2" s="48"/>
      <c r="J2" s="48"/>
      <c r="K2" s="48"/>
      <c r="L2" s="48"/>
      <c r="M2" s="48"/>
    </row>
    <row r="3" spans="2:13" x14ac:dyDescent="0.25">
      <c r="C3" s="48"/>
      <c r="D3" s="48"/>
      <c r="E3" s="48"/>
      <c r="F3" s="48"/>
      <c r="G3" s="48"/>
      <c r="H3" s="48"/>
      <c r="I3" s="48"/>
      <c r="J3" s="48"/>
      <c r="K3" s="48"/>
      <c r="L3" s="48"/>
      <c r="M3" s="48"/>
    </row>
    <row r="4" spans="2:13" x14ac:dyDescent="0.25">
      <c r="C4" s="48"/>
      <c r="D4" s="48"/>
      <c r="E4" s="48"/>
      <c r="F4" s="48"/>
      <c r="G4" s="48"/>
      <c r="H4" s="48"/>
      <c r="I4" s="48"/>
      <c r="J4" s="48"/>
      <c r="K4" s="48"/>
      <c r="L4" s="48"/>
      <c r="M4" s="48"/>
    </row>
    <row r="7" spans="2:13" x14ac:dyDescent="0.25">
      <c r="C7" s="36"/>
      <c r="D7" s="40" t="s">
        <v>1</v>
      </c>
      <c r="E7" s="40" t="s">
        <v>6</v>
      </c>
      <c r="F7" s="40" t="s">
        <v>2</v>
      </c>
      <c r="G7" s="36" t="s">
        <v>3</v>
      </c>
      <c r="I7" s="5"/>
      <c r="J7" t="s">
        <v>7</v>
      </c>
    </row>
    <row r="8" spans="2:13" x14ac:dyDescent="0.25">
      <c r="C8" s="41" t="s">
        <v>4</v>
      </c>
      <c r="D8" s="42">
        <v>5</v>
      </c>
      <c r="E8" s="43">
        <v>11</v>
      </c>
      <c r="F8" s="44">
        <v>7</v>
      </c>
      <c r="G8" s="36">
        <f>D8+E8+F8</f>
        <v>23</v>
      </c>
      <c r="I8" s="7"/>
      <c r="J8" t="s">
        <v>8</v>
      </c>
    </row>
    <row r="9" spans="2:13" x14ac:dyDescent="0.25">
      <c r="C9" s="41" t="s">
        <v>5</v>
      </c>
      <c r="D9" s="45">
        <v>20</v>
      </c>
      <c r="E9" s="46">
        <v>32</v>
      </c>
      <c r="F9" s="47">
        <v>3</v>
      </c>
      <c r="G9" s="36">
        <f>D9+E9+F9</f>
        <v>55</v>
      </c>
      <c r="I9" s="9"/>
      <c r="J9" t="s">
        <v>9</v>
      </c>
    </row>
    <row r="10" spans="2:13" x14ac:dyDescent="0.25">
      <c r="C10" s="36" t="s">
        <v>3</v>
      </c>
      <c r="D10" s="36">
        <f>D8+D9</f>
        <v>25</v>
      </c>
      <c r="E10" s="36">
        <f>E8+E9</f>
        <v>43</v>
      </c>
      <c r="F10" s="36">
        <f>F8+F9</f>
        <v>10</v>
      </c>
      <c r="G10" s="37">
        <f>G8+G9</f>
        <v>78</v>
      </c>
      <c r="I10" s="12"/>
      <c r="J10" t="s">
        <v>10</v>
      </c>
    </row>
    <row r="11" spans="2:13" x14ac:dyDescent="0.25">
      <c r="I11" s="13"/>
      <c r="J11" t="s">
        <v>11</v>
      </c>
    </row>
    <row r="12" spans="2:13" x14ac:dyDescent="0.25">
      <c r="D12" s="29"/>
      <c r="I12" s="15"/>
      <c r="J12" t="s">
        <v>12</v>
      </c>
    </row>
    <row r="13" spans="2:13" x14ac:dyDescent="0.25">
      <c r="I13" s="32"/>
      <c r="J13" t="s">
        <v>13</v>
      </c>
    </row>
    <row r="14" spans="2:13" x14ac:dyDescent="0.25">
      <c r="B14" t="s">
        <v>62</v>
      </c>
      <c r="I14" s="17"/>
      <c r="J14" t="s">
        <v>14</v>
      </c>
    </row>
    <row r="15" spans="2:13" x14ac:dyDescent="0.25">
      <c r="B15" t="s">
        <v>63</v>
      </c>
      <c r="I15" s="33"/>
      <c r="J15" t="s">
        <v>15</v>
      </c>
    </row>
    <row r="16" spans="2:13" x14ac:dyDescent="0.25">
      <c r="B16" t="s">
        <v>64</v>
      </c>
    </row>
    <row r="18" spans="1:7" x14ac:dyDescent="0.25">
      <c r="B18" t="s">
        <v>65</v>
      </c>
    </row>
    <row r="19" spans="1:7" x14ac:dyDescent="0.25">
      <c r="F19" t="s">
        <v>67</v>
      </c>
      <c r="G19" t="s">
        <v>46</v>
      </c>
    </row>
    <row r="20" spans="1:7" x14ac:dyDescent="0.25">
      <c r="B20" t="s">
        <v>66</v>
      </c>
      <c r="F20" t="s">
        <v>68</v>
      </c>
      <c r="G20" t="s">
        <v>24</v>
      </c>
    </row>
    <row r="21" spans="1:7" x14ac:dyDescent="0.25">
      <c r="F21" t="s">
        <v>69</v>
      </c>
      <c r="G21" t="s">
        <v>26</v>
      </c>
    </row>
    <row r="22" spans="1:7" x14ac:dyDescent="0.25">
      <c r="F22" t="s">
        <v>70</v>
      </c>
      <c r="G22" t="s">
        <v>28</v>
      </c>
    </row>
    <row r="24" spans="1:7" x14ac:dyDescent="0.25">
      <c r="A24" t="s">
        <v>71</v>
      </c>
    </row>
    <row r="26" spans="1:7" x14ac:dyDescent="0.25">
      <c r="A26" s="25" t="s">
        <v>45</v>
      </c>
      <c r="B26" s="25" t="s">
        <v>72</v>
      </c>
      <c r="C26" s="25" t="s">
        <v>73</v>
      </c>
      <c r="D26" s="34" t="s">
        <v>74</v>
      </c>
      <c r="E26" s="35" t="s">
        <v>75</v>
      </c>
    </row>
    <row r="27" spans="1:7" x14ac:dyDescent="0.25">
      <c r="A27">
        <v>5</v>
      </c>
      <c r="B27">
        <v>25</v>
      </c>
      <c r="C27">
        <v>23</v>
      </c>
      <c r="D27">
        <f>25*23</f>
        <v>575</v>
      </c>
      <c r="E27">
        <f>575/78</f>
        <v>7.3717948717948714</v>
      </c>
    </row>
    <row r="28" spans="1:7" x14ac:dyDescent="0.25">
      <c r="A28">
        <v>20</v>
      </c>
      <c r="B28">
        <v>25</v>
      </c>
      <c r="C28">
        <v>55</v>
      </c>
      <c r="D28">
        <f>25*55</f>
        <v>1375</v>
      </c>
      <c r="E28">
        <f>1375/78</f>
        <v>17.628205128205128</v>
      </c>
    </row>
    <row r="29" spans="1:7" x14ac:dyDescent="0.25">
      <c r="A29">
        <v>11</v>
      </c>
      <c r="B29">
        <v>43</v>
      </c>
      <c r="C29">
        <v>23</v>
      </c>
      <c r="D29">
        <f>43*23</f>
        <v>989</v>
      </c>
      <c r="E29">
        <f>989/78</f>
        <v>12.679487179487179</v>
      </c>
    </row>
    <row r="30" spans="1:7" x14ac:dyDescent="0.25">
      <c r="A30">
        <v>32</v>
      </c>
      <c r="B30">
        <v>43</v>
      </c>
      <c r="C30">
        <v>55</v>
      </c>
      <c r="D30">
        <f>43*55</f>
        <v>2365</v>
      </c>
      <c r="E30">
        <f>2365/78</f>
        <v>30.320512820512821</v>
      </c>
    </row>
    <row r="31" spans="1:7" x14ac:dyDescent="0.25">
      <c r="A31">
        <v>7</v>
      </c>
      <c r="B31">
        <v>10</v>
      </c>
      <c r="C31">
        <v>23</v>
      </c>
      <c r="D31">
        <f>10*23</f>
        <v>230</v>
      </c>
      <c r="E31">
        <f>230/78</f>
        <v>2.9487179487179489</v>
      </c>
    </row>
    <row r="32" spans="1:7" x14ac:dyDescent="0.25">
      <c r="A32">
        <v>3</v>
      </c>
      <c r="B32">
        <v>10</v>
      </c>
      <c r="C32">
        <v>55</v>
      </c>
      <c r="D32">
        <f>10*55</f>
        <v>550</v>
      </c>
      <c r="E32">
        <f>550/78</f>
        <v>7.0512820512820511</v>
      </c>
    </row>
    <row r="34" spans="1:4" x14ac:dyDescent="0.25">
      <c r="A34" t="s">
        <v>76</v>
      </c>
    </row>
    <row r="35" spans="1:4" x14ac:dyDescent="0.25">
      <c r="B35" t="s">
        <v>78</v>
      </c>
    </row>
    <row r="36" spans="1:4" x14ac:dyDescent="0.25">
      <c r="B36" t="s">
        <v>77</v>
      </c>
    </row>
    <row r="38" spans="1:4" x14ac:dyDescent="0.25">
      <c r="B38" s="10">
        <v>5</v>
      </c>
      <c r="C38" s="14">
        <v>11</v>
      </c>
      <c r="D38" s="16">
        <v>7</v>
      </c>
    </row>
    <row r="39" spans="1:4" x14ac:dyDescent="0.25">
      <c r="B39" s="11">
        <v>20</v>
      </c>
      <c r="C39" s="31">
        <v>32</v>
      </c>
      <c r="D39" s="30">
        <v>3</v>
      </c>
    </row>
    <row r="41" spans="1:4" x14ac:dyDescent="0.25">
      <c r="B41" t="s">
        <v>79</v>
      </c>
    </row>
    <row r="42" spans="1:4" x14ac:dyDescent="0.25">
      <c r="B42" t="s">
        <v>80</v>
      </c>
    </row>
    <row r="43" spans="1:4" x14ac:dyDescent="0.25">
      <c r="B43" t="s">
        <v>42</v>
      </c>
    </row>
    <row r="46" spans="1:4" ht="15.75" x14ac:dyDescent="0.25">
      <c r="A46" s="1" t="s">
        <v>81</v>
      </c>
    </row>
    <row r="48" spans="1:4" x14ac:dyDescent="0.25">
      <c r="B48" s="29" t="s">
        <v>82</v>
      </c>
    </row>
    <row r="50" spans="1:5" x14ac:dyDescent="0.25">
      <c r="A50" s="25" t="s">
        <v>45</v>
      </c>
      <c r="B50" t="s">
        <v>21</v>
      </c>
      <c r="C50" t="s">
        <v>83</v>
      </c>
      <c r="D50" t="s">
        <v>84</v>
      </c>
      <c r="E50" t="s">
        <v>75</v>
      </c>
    </row>
    <row r="51" spans="1:5" x14ac:dyDescent="0.25">
      <c r="A51">
        <v>5</v>
      </c>
      <c r="B51">
        <f>575/78</f>
        <v>7.3717948717948714</v>
      </c>
      <c r="C51">
        <f t="shared" ref="C51:C56" si="0">A51-B51</f>
        <v>-2.3717948717948714</v>
      </c>
      <c r="D51">
        <f t="shared" ref="D51:D56" si="1">C51*C51</f>
        <v>5.6254109138724502</v>
      </c>
      <c r="E51">
        <f t="shared" ref="E51:E56" si="2">D51/B51</f>
        <v>0.7630992196209585</v>
      </c>
    </row>
    <row r="52" spans="1:5" x14ac:dyDescent="0.25">
      <c r="A52">
        <v>20</v>
      </c>
      <c r="B52">
        <f>1375/78</f>
        <v>17.628205128205128</v>
      </c>
      <c r="C52">
        <f t="shared" si="0"/>
        <v>2.3717948717948723</v>
      </c>
      <c r="D52">
        <f t="shared" si="1"/>
        <v>5.6254109138724546</v>
      </c>
      <c r="E52">
        <f t="shared" si="2"/>
        <v>0.31911421911421928</v>
      </c>
    </row>
    <row r="53" spans="1:5" x14ac:dyDescent="0.25">
      <c r="A53">
        <v>11</v>
      </c>
      <c r="B53">
        <f>989/78</f>
        <v>12.679487179487179</v>
      </c>
      <c r="C53">
        <f t="shared" si="0"/>
        <v>-1.6794871794871788</v>
      </c>
      <c r="D53">
        <f t="shared" si="1"/>
        <v>2.8206771860617992</v>
      </c>
      <c r="E53">
        <f t="shared" si="2"/>
        <v>0.22245987918384261</v>
      </c>
    </row>
    <row r="54" spans="1:5" x14ac:dyDescent="0.25">
      <c r="A54">
        <v>32</v>
      </c>
      <c r="B54">
        <f>2365/78</f>
        <v>30.320512820512821</v>
      </c>
      <c r="C54">
        <f t="shared" si="0"/>
        <v>1.6794871794871788</v>
      </c>
      <c r="D54">
        <f t="shared" si="1"/>
        <v>2.8206771860617992</v>
      </c>
      <c r="E54">
        <f t="shared" si="2"/>
        <v>9.3028676749606909E-2</v>
      </c>
    </row>
    <row r="55" spans="1:5" x14ac:dyDescent="0.25">
      <c r="A55">
        <v>7</v>
      </c>
      <c r="B55">
        <f>230/78</f>
        <v>2.9487179487179489</v>
      </c>
      <c r="C55">
        <f t="shared" si="0"/>
        <v>4.0512820512820511</v>
      </c>
      <c r="D55">
        <f t="shared" si="1"/>
        <v>16.412886259040103</v>
      </c>
      <c r="E55">
        <f t="shared" si="2"/>
        <v>5.5661092530657736</v>
      </c>
    </row>
    <row r="56" spans="1:5" x14ac:dyDescent="0.25">
      <c r="A56">
        <v>3</v>
      </c>
      <c r="B56">
        <f>550/78</f>
        <v>7.0512820512820511</v>
      </c>
      <c r="C56">
        <f t="shared" si="0"/>
        <v>-4.0512820512820511</v>
      </c>
      <c r="D56">
        <f t="shared" si="1"/>
        <v>16.412886259040103</v>
      </c>
      <c r="E56">
        <f t="shared" si="2"/>
        <v>2.3276456876456875</v>
      </c>
    </row>
    <row r="57" spans="1:5" x14ac:dyDescent="0.25">
      <c r="C57" t="s">
        <v>49</v>
      </c>
      <c r="E57" s="39">
        <f>E51+E52+E53+E54+E55+E56</f>
        <v>9.2914569353800882</v>
      </c>
    </row>
    <row r="59" spans="1:5" x14ac:dyDescent="0.25">
      <c r="A59" t="s">
        <v>85</v>
      </c>
    </row>
    <row r="61" spans="1:5" x14ac:dyDescent="0.25">
      <c r="B61" t="s">
        <v>54</v>
      </c>
      <c r="D61">
        <v>5.9915000000000003</v>
      </c>
    </row>
    <row r="63" spans="1:5" x14ac:dyDescent="0.25">
      <c r="B63" t="s">
        <v>86</v>
      </c>
      <c r="D63" t="s">
        <v>87</v>
      </c>
    </row>
    <row r="64" spans="1:5" x14ac:dyDescent="0.25">
      <c r="B64" s="38">
        <f>E57</f>
        <v>9.2914569353800882</v>
      </c>
      <c r="C64" s="25" t="s">
        <v>55</v>
      </c>
      <c r="D64">
        <f>D61</f>
        <v>5.9915000000000003</v>
      </c>
    </row>
    <row r="66" spans="1:3" x14ac:dyDescent="0.25">
      <c r="A66" t="s">
        <v>88</v>
      </c>
    </row>
    <row r="67" spans="1:3" x14ac:dyDescent="0.25">
      <c r="A67" t="s">
        <v>89</v>
      </c>
    </row>
    <row r="69" spans="1:3" x14ac:dyDescent="0.25">
      <c r="B69" t="s">
        <v>60</v>
      </c>
      <c r="C69" t="s">
        <v>64</v>
      </c>
    </row>
  </sheetData>
  <mergeCells count="1">
    <mergeCell ref="C2:M4"/>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0"/>
  <sheetViews>
    <sheetView tabSelected="1" topLeftCell="A10" zoomScale="150" zoomScaleNormal="150" workbookViewId="0">
      <selection activeCell="B16" sqref="B16:G29"/>
    </sheetView>
  </sheetViews>
  <sheetFormatPr baseColWidth="10" defaultRowHeight="15" x14ac:dyDescent="0.25"/>
  <sheetData>
    <row r="2" spans="3:13" x14ac:dyDescent="0.25">
      <c r="C2" s="48" t="s">
        <v>0</v>
      </c>
      <c r="D2" s="48"/>
      <c r="E2" s="48"/>
      <c r="F2" s="48"/>
      <c r="G2" s="48"/>
      <c r="H2" s="48"/>
      <c r="I2" s="48"/>
      <c r="J2" s="48"/>
      <c r="K2" s="48"/>
      <c r="L2" s="48"/>
      <c r="M2" s="48"/>
    </row>
    <row r="3" spans="3:13" x14ac:dyDescent="0.25">
      <c r="C3" s="48"/>
      <c r="D3" s="48"/>
      <c r="E3" s="48"/>
      <c r="F3" s="48"/>
      <c r="G3" s="48"/>
      <c r="H3" s="48"/>
      <c r="I3" s="48"/>
      <c r="J3" s="48"/>
      <c r="K3" s="48"/>
      <c r="L3" s="48"/>
      <c r="M3" s="48"/>
    </row>
    <row r="4" spans="3:13" x14ac:dyDescent="0.25">
      <c r="C4" s="48"/>
      <c r="D4" s="48"/>
      <c r="E4" s="48"/>
      <c r="F4" s="48"/>
      <c r="G4" s="48"/>
      <c r="H4" s="48"/>
      <c r="I4" s="48"/>
      <c r="J4" s="48"/>
      <c r="K4" s="48"/>
      <c r="L4" s="48"/>
      <c r="M4" s="48"/>
    </row>
    <row r="7" spans="3:13" x14ac:dyDescent="0.25">
      <c r="C7" s="36"/>
      <c r="D7" s="40" t="s">
        <v>1</v>
      </c>
      <c r="E7" s="40" t="s">
        <v>6</v>
      </c>
      <c r="F7" s="40" t="s">
        <v>2</v>
      </c>
      <c r="G7" s="36" t="s">
        <v>3</v>
      </c>
      <c r="I7" s="5"/>
      <c r="J7" t="s">
        <v>7</v>
      </c>
    </row>
    <row r="8" spans="3:13" x14ac:dyDescent="0.25">
      <c r="C8" s="41" t="s">
        <v>4</v>
      </c>
      <c r="D8" s="57">
        <v>5</v>
      </c>
      <c r="E8" s="45">
        <v>11</v>
      </c>
      <c r="F8" s="59">
        <v>7</v>
      </c>
      <c r="G8" s="36">
        <f>D8+E8+F8</f>
        <v>23</v>
      </c>
      <c r="I8" s="7"/>
      <c r="J8" t="s">
        <v>8</v>
      </c>
    </row>
    <row r="9" spans="3:13" x14ac:dyDescent="0.25">
      <c r="C9" s="41" t="s">
        <v>5</v>
      </c>
      <c r="D9" s="42">
        <v>20</v>
      </c>
      <c r="E9" s="43">
        <v>32</v>
      </c>
      <c r="F9" s="47">
        <v>3</v>
      </c>
      <c r="G9" s="36">
        <f>D9+E9+F9</f>
        <v>55</v>
      </c>
      <c r="I9" s="9"/>
      <c r="J9" t="s">
        <v>9</v>
      </c>
    </row>
    <row r="10" spans="3:13" x14ac:dyDescent="0.25">
      <c r="C10" s="36" t="s">
        <v>3</v>
      </c>
      <c r="D10" s="36">
        <f>D8+D9</f>
        <v>25</v>
      </c>
      <c r="E10" s="36">
        <f>E8+E9</f>
        <v>43</v>
      </c>
      <c r="F10" s="36">
        <f>F8+F9</f>
        <v>10</v>
      </c>
      <c r="G10" s="37">
        <f>G8+G9</f>
        <v>78</v>
      </c>
      <c r="I10" s="58"/>
      <c r="J10" t="s">
        <v>10</v>
      </c>
    </row>
    <row r="11" spans="3:13" x14ac:dyDescent="0.25">
      <c r="I11" s="12"/>
      <c r="J11" t="s">
        <v>11</v>
      </c>
    </row>
    <row r="12" spans="3:13" x14ac:dyDescent="0.25">
      <c r="C12" s="55" t="s">
        <v>90</v>
      </c>
      <c r="I12" s="13"/>
      <c r="J12" t="s">
        <v>12</v>
      </c>
    </row>
    <row r="13" spans="3:13" x14ac:dyDescent="0.25">
      <c r="C13" s="56" t="s">
        <v>92</v>
      </c>
      <c r="I13" s="15"/>
      <c r="J13" t="s">
        <v>13</v>
      </c>
    </row>
    <row r="14" spans="3:13" x14ac:dyDescent="0.25">
      <c r="C14" s="56" t="s">
        <v>91</v>
      </c>
      <c r="I14" s="60"/>
      <c r="J14" t="s">
        <v>14</v>
      </c>
    </row>
    <row r="15" spans="3:13" x14ac:dyDescent="0.25">
      <c r="I15" s="33"/>
      <c r="J15" t="s">
        <v>15</v>
      </c>
    </row>
    <row r="16" spans="3:13" x14ac:dyDescent="0.25">
      <c r="C16" t="s">
        <v>98</v>
      </c>
    </row>
    <row r="17" spans="2:6" x14ac:dyDescent="0.25">
      <c r="C17" t="s">
        <v>93</v>
      </c>
      <c r="E17" t="s">
        <v>21</v>
      </c>
      <c r="F17" t="s">
        <v>94</v>
      </c>
    </row>
    <row r="18" spans="2:6" x14ac:dyDescent="0.25">
      <c r="E18" t="s">
        <v>23</v>
      </c>
      <c r="F18" t="s">
        <v>95</v>
      </c>
    </row>
    <row r="19" spans="2:6" x14ac:dyDescent="0.25">
      <c r="E19" t="s">
        <v>25</v>
      </c>
      <c r="F19" t="s">
        <v>96</v>
      </c>
    </row>
    <row r="20" spans="2:6" x14ac:dyDescent="0.25">
      <c r="E20" t="s">
        <v>97</v>
      </c>
      <c r="F20" t="s">
        <v>28</v>
      </c>
    </row>
    <row r="22" spans="2:6" x14ac:dyDescent="0.25">
      <c r="B22" s="28" t="s">
        <v>45</v>
      </c>
      <c r="C22" s="28" t="s">
        <v>23</v>
      </c>
      <c r="D22" s="28" t="s">
        <v>25</v>
      </c>
      <c r="E22" s="61" t="s">
        <v>99</v>
      </c>
      <c r="F22" s="28" t="s">
        <v>37</v>
      </c>
    </row>
    <row r="23" spans="2:6" x14ac:dyDescent="0.25">
      <c r="B23" s="28">
        <v>5</v>
      </c>
      <c r="C23" s="28">
        <v>25</v>
      </c>
      <c r="D23" s="28">
        <v>23</v>
      </c>
      <c r="E23" s="28">
        <f>25*23</f>
        <v>575</v>
      </c>
      <c r="F23" s="28">
        <f>575/78</f>
        <v>7.3717948717948714</v>
      </c>
    </row>
    <row r="24" spans="2:6" x14ac:dyDescent="0.25">
      <c r="B24" s="28">
        <v>20</v>
      </c>
      <c r="C24" s="28">
        <v>25</v>
      </c>
      <c r="D24" s="28">
        <v>55</v>
      </c>
      <c r="E24" s="28">
        <f>25*55</f>
        <v>1375</v>
      </c>
      <c r="F24" s="28">
        <f>1375/78</f>
        <v>17.628205128205128</v>
      </c>
    </row>
    <row r="25" spans="2:6" x14ac:dyDescent="0.25">
      <c r="B25" s="28">
        <v>11</v>
      </c>
      <c r="C25" s="28">
        <v>43</v>
      </c>
      <c r="D25" s="28">
        <v>23</v>
      </c>
      <c r="E25" s="28">
        <f>43*23</f>
        <v>989</v>
      </c>
      <c r="F25" s="28">
        <f>989/78</f>
        <v>12.679487179487179</v>
      </c>
    </row>
    <row r="26" spans="2:6" x14ac:dyDescent="0.25">
      <c r="B26" s="28">
        <v>32</v>
      </c>
      <c r="C26" s="28">
        <v>43</v>
      </c>
      <c r="D26" s="28">
        <v>55</v>
      </c>
      <c r="E26" s="28">
        <f>43*55</f>
        <v>2365</v>
      </c>
      <c r="F26" s="28">
        <f>2365/78</f>
        <v>30.320512820512821</v>
      </c>
    </row>
    <row r="27" spans="2:6" x14ac:dyDescent="0.25">
      <c r="B27" s="28">
        <v>7</v>
      </c>
      <c r="C27" s="28">
        <v>10</v>
      </c>
      <c r="D27" s="28">
        <v>23</v>
      </c>
      <c r="E27" s="28">
        <f>10*23</f>
        <v>230</v>
      </c>
      <c r="F27" s="28">
        <f>230/78</f>
        <v>2.9487179487179489</v>
      </c>
    </row>
    <row r="28" spans="2:6" x14ac:dyDescent="0.25">
      <c r="B28" s="28">
        <v>3</v>
      </c>
      <c r="C28" s="28">
        <v>10</v>
      </c>
      <c r="D28" s="28">
        <v>55</v>
      </c>
      <c r="E28" s="28">
        <f>10*55</f>
        <v>550</v>
      </c>
      <c r="F28" s="28">
        <f>550/78</f>
        <v>7.0512820512820511</v>
      </c>
    </row>
    <row r="31" spans="2:6" x14ac:dyDescent="0.25">
      <c r="B31" t="s">
        <v>100</v>
      </c>
    </row>
    <row r="32" spans="2:6" x14ac:dyDescent="0.25">
      <c r="B32" t="s">
        <v>101</v>
      </c>
    </row>
    <row r="34" spans="1:5" x14ac:dyDescent="0.25">
      <c r="B34" s="57">
        <v>5</v>
      </c>
      <c r="C34" s="45">
        <v>11</v>
      </c>
      <c r="D34" s="59">
        <v>7</v>
      </c>
    </row>
    <row r="35" spans="1:5" x14ac:dyDescent="0.25">
      <c r="B35" s="42">
        <v>20</v>
      </c>
      <c r="C35" s="43">
        <v>32</v>
      </c>
      <c r="D35" s="47">
        <v>3</v>
      </c>
    </row>
    <row r="37" spans="1:5" x14ac:dyDescent="0.25">
      <c r="B37" t="s">
        <v>79</v>
      </c>
    </row>
    <row r="38" spans="1:5" x14ac:dyDescent="0.25">
      <c r="B38" t="s">
        <v>80</v>
      </c>
    </row>
    <row r="39" spans="1:5" x14ac:dyDescent="0.25">
      <c r="B39" t="s">
        <v>42</v>
      </c>
    </row>
    <row r="41" spans="1:5" x14ac:dyDescent="0.25">
      <c r="B41" s="29" t="s">
        <v>102</v>
      </c>
    </row>
    <row r="43" spans="1:5" x14ac:dyDescent="0.25">
      <c r="B43" t="s">
        <v>103</v>
      </c>
    </row>
    <row r="45" spans="1:5" x14ac:dyDescent="0.25">
      <c r="A45" s="28" t="s">
        <v>45</v>
      </c>
      <c r="B45" s="28" t="s">
        <v>21</v>
      </c>
      <c r="C45" s="28" t="s">
        <v>104</v>
      </c>
      <c r="D45" s="28" t="s">
        <v>105</v>
      </c>
      <c r="E45" s="28" t="s">
        <v>106</v>
      </c>
    </row>
    <row r="46" spans="1:5" x14ac:dyDescent="0.25">
      <c r="A46" s="28">
        <v>5</v>
      </c>
      <c r="B46" s="28">
        <f>575/78</f>
        <v>7.3717948717948714</v>
      </c>
      <c r="C46" s="28">
        <f>A46-B46</f>
        <v>-2.3717948717948714</v>
      </c>
      <c r="D46" s="28">
        <f>C46*C46</f>
        <v>5.6254109138724502</v>
      </c>
      <c r="E46" s="28">
        <f>D46/B46</f>
        <v>0.7630992196209585</v>
      </c>
    </row>
    <row r="47" spans="1:5" x14ac:dyDescent="0.25">
      <c r="A47" s="28">
        <v>20</v>
      </c>
      <c r="B47" s="28">
        <f>1375/78</f>
        <v>17.628205128205128</v>
      </c>
      <c r="C47" s="28">
        <f>A47-B47</f>
        <v>2.3717948717948723</v>
      </c>
      <c r="D47" s="28">
        <f>C47*C47</f>
        <v>5.6254109138724546</v>
      </c>
      <c r="E47" s="28">
        <f>D47/B47</f>
        <v>0.31911421911421928</v>
      </c>
    </row>
    <row r="48" spans="1:5" x14ac:dyDescent="0.25">
      <c r="A48" s="28">
        <v>11</v>
      </c>
      <c r="B48" s="28">
        <f>989/78</f>
        <v>12.679487179487179</v>
      </c>
      <c r="C48" s="28">
        <f>A48-B48</f>
        <v>-1.6794871794871788</v>
      </c>
      <c r="D48" s="28">
        <f>C48*C48</f>
        <v>2.8206771860617992</v>
      </c>
      <c r="E48" s="28">
        <f>D48/B48</f>
        <v>0.22245987918384261</v>
      </c>
    </row>
    <row r="49" spans="1:5" x14ac:dyDescent="0.25">
      <c r="A49" s="28">
        <v>32</v>
      </c>
      <c r="B49" s="28">
        <f>2365/78</f>
        <v>30.320512820512821</v>
      </c>
      <c r="C49" s="28">
        <f>A49-B49</f>
        <v>1.6794871794871788</v>
      </c>
      <c r="D49" s="28">
        <f>C49*C49</f>
        <v>2.8206771860617992</v>
      </c>
      <c r="E49" s="28">
        <f>D49/B49</f>
        <v>9.3028676749606909E-2</v>
      </c>
    </row>
    <row r="50" spans="1:5" x14ac:dyDescent="0.25">
      <c r="A50" s="28">
        <v>7</v>
      </c>
      <c r="B50" s="28">
        <f>230/78</f>
        <v>2.9487179487179489</v>
      </c>
      <c r="C50" s="28">
        <f>A50-B50</f>
        <v>4.0512820512820511</v>
      </c>
      <c r="D50" s="28">
        <f>C50*C50</f>
        <v>16.412886259040103</v>
      </c>
      <c r="E50" s="28">
        <f>D50/B50</f>
        <v>5.5661092530657736</v>
      </c>
    </row>
    <row r="51" spans="1:5" x14ac:dyDescent="0.25">
      <c r="A51" s="28">
        <v>3</v>
      </c>
      <c r="B51" s="28">
        <f>550/78</f>
        <v>7.0512820512820511</v>
      </c>
      <c r="C51" s="28">
        <f>A51-B51</f>
        <v>-4.0512820512820511</v>
      </c>
      <c r="D51" s="28">
        <f>C51*C51</f>
        <v>16.412886259040103</v>
      </c>
      <c r="E51" s="28">
        <f>D51/B51</f>
        <v>2.3276456876456875</v>
      </c>
    </row>
    <row r="52" spans="1:5" x14ac:dyDescent="0.25">
      <c r="C52" t="s">
        <v>107</v>
      </c>
      <c r="E52" s="22">
        <f>E46+E47+E48+E49+E50+E51</f>
        <v>9.2914569353800882</v>
      </c>
    </row>
    <row r="54" spans="1:5" x14ac:dyDescent="0.25">
      <c r="B54" t="s">
        <v>108</v>
      </c>
      <c r="C54">
        <f>E52</f>
        <v>9.2914569353800882</v>
      </c>
    </row>
    <row r="56" spans="1:5" x14ac:dyDescent="0.25">
      <c r="B56" t="s">
        <v>109</v>
      </c>
    </row>
    <row r="58" spans="1:5" x14ac:dyDescent="0.25">
      <c r="B58" t="s">
        <v>110</v>
      </c>
    </row>
    <row r="60" spans="1:5" x14ac:dyDescent="0.25">
      <c r="B60" t="s">
        <v>108</v>
      </c>
      <c r="D60" t="s">
        <v>87</v>
      </c>
    </row>
    <row r="61" spans="1:5" x14ac:dyDescent="0.25">
      <c r="B61">
        <f>C54</f>
        <v>9.2914569353800882</v>
      </c>
      <c r="C61" s="27" t="s">
        <v>55</v>
      </c>
      <c r="D61">
        <v>5.9915000000000003</v>
      </c>
    </row>
    <row r="63" spans="1:5" x14ac:dyDescent="0.25">
      <c r="B63" t="s">
        <v>111</v>
      </c>
    </row>
    <row r="64" spans="1:5" x14ac:dyDescent="0.25">
      <c r="B64" t="s">
        <v>112</v>
      </c>
    </row>
    <row r="66" spans="2:2" x14ac:dyDescent="0.25">
      <c r="B66" t="s">
        <v>113</v>
      </c>
    </row>
    <row r="67" spans="2:2" x14ac:dyDescent="0.25">
      <c r="B67" t="s">
        <v>114</v>
      </c>
    </row>
    <row r="69" spans="2:2" x14ac:dyDescent="0.25">
      <c r="B69" t="s">
        <v>115</v>
      </c>
    </row>
    <row r="70" spans="2:2" x14ac:dyDescent="0.25">
      <c r="B70" t="s">
        <v>116</v>
      </c>
    </row>
  </sheetData>
  <mergeCells count="1">
    <mergeCell ref="C2:M4"/>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2020-09-07T14:19:46Z</dcterms:created>
  <dcterms:modified xsi:type="dcterms:W3CDTF">2020-09-13T19:04:22Z</dcterms:modified>
</cp:coreProperties>
</file>